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38400" windowHeight="19540" activeTab="3"/>
  </bookViews>
  <sheets>
    <sheet name="Income &amp; Expenses" sheetId="1" r:id="rId1"/>
    <sheet name="Sheet 2" sheetId="2" r:id="rId2"/>
    <sheet name="Car and House Payments" sheetId="3" r:id="rId3"/>
    <sheet name="Chart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1" l="1"/>
  <c r="N28" i="1"/>
  <c r="N5" i="1"/>
  <c r="N4" i="1"/>
  <c r="N3" i="1"/>
  <c r="N2" i="1"/>
  <c r="K29" i="1"/>
  <c r="K28" i="1"/>
  <c r="K5" i="1"/>
  <c r="K3" i="1"/>
  <c r="K4" i="1"/>
  <c r="K2" i="1"/>
  <c r="H29" i="1"/>
  <c r="H28" i="1"/>
  <c r="B21" i="1"/>
  <c r="H5" i="3"/>
  <c r="B30" i="1"/>
  <c r="E4" i="1"/>
  <c r="E5" i="1"/>
  <c r="E29" i="1"/>
  <c r="H2" i="1"/>
  <c r="H4" i="1"/>
  <c r="H5" i="1"/>
  <c r="H3" i="1"/>
  <c r="E28" i="1"/>
  <c r="E3" i="1"/>
  <c r="B34" i="1"/>
  <c r="B35" i="1"/>
  <c r="B22" i="1"/>
  <c r="B36" i="3"/>
  <c r="B11" i="1"/>
  <c r="B9" i="1"/>
  <c r="B1" i="1"/>
  <c r="H12" i="3"/>
  <c r="H15" i="3"/>
  <c r="H19" i="3"/>
  <c r="B9" i="3"/>
  <c r="B12" i="3"/>
  <c r="B16" i="3"/>
  <c r="C98" i="2"/>
  <c r="K109" i="2"/>
  <c r="K98" i="2"/>
  <c r="K87" i="2"/>
  <c r="K76" i="2"/>
  <c r="K65" i="2"/>
  <c r="K54" i="2"/>
  <c r="K43" i="2"/>
  <c r="K32" i="2"/>
  <c r="K21" i="2"/>
  <c r="K10" i="2"/>
  <c r="G109" i="2"/>
  <c r="G98" i="2"/>
  <c r="G76" i="2"/>
  <c r="G54" i="2"/>
  <c r="G43" i="2"/>
  <c r="G32" i="2"/>
  <c r="G10" i="2"/>
  <c r="C109" i="2"/>
  <c r="C65" i="2"/>
  <c r="C54" i="2"/>
  <c r="C32" i="2"/>
  <c r="C10" i="2"/>
</calcChain>
</file>

<file path=xl/comments1.xml><?xml version="1.0" encoding="utf-8"?>
<comments xmlns="http://schemas.openxmlformats.org/spreadsheetml/2006/main">
  <authors>
    <author>megan.rees</author>
    <author>Windows User</author>
  </authors>
  <commentList>
    <comment ref="G2" authorId="0">
      <text>
        <r>
          <rPr>
            <sz val="8"/>
            <color indexed="81"/>
            <rFont val="Tahoma"/>
            <family val="2"/>
          </rPr>
          <t xml:space="preserve">This is how much you have left at the end of last month, and is now what is in your account. Do =E29 to get your remaining amount.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Enter =B8 here, to get yoru net income.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Enter =B27 here, to get your vised expenses total.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Enter the amount in your account (E3) + your income, and - your expenses. You should get a POSITIVE number!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1">
      <text>
        <r>
          <rPr>
            <sz val="9"/>
            <color indexed="81"/>
            <rFont val="Tahoma"/>
            <family val="2"/>
          </rPr>
          <t xml:space="preserve">This is how much money you and your spouse make per month.
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You MUST pay at least you’re the minimum payment for your student loan--listed in B31.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>You MUST pay at least you’re the minimum payment for your credit card--listed in B32.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1">
      <text>
        <r>
          <rPr>
            <sz val="9"/>
            <color indexed="81"/>
            <rFont val="Tahoma"/>
            <family val="2"/>
          </rPr>
          <t xml:space="preserve">
This is your monthly income after taxes.  This will be how much is deposited in your bank account.</t>
        </r>
      </text>
    </comment>
    <comment ref="D11" authorId="0">
      <text>
        <r>
          <rPr>
            <sz val="8"/>
            <color indexed="81"/>
            <rFont val="Tahoma"/>
            <family val="2"/>
          </rPr>
          <t xml:space="preserve">Optional--do you want to put any money into savings?
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This is YOUR transportation.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This is your SPOUSE's transportation. If you are not married, leave blank.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Pay 25% of your house payment. Do not pay if you live at with parents.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Pay 20% of your car payment. If you have no car, leave blank.</t>
        </r>
      </text>
    </comment>
    <comment ref="A23" authorId="0">
      <text>
        <r>
          <rPr>
            <sz val="8"/>
            <color indexed="81"/>
            <rFont val="Tahoma"/>
            <family val="2"/>
          </rPr>
          <t xml:space="preserve">$150 per month per vehicle. Do not pay gas if you have a bike, bus pass, taxi, etc.
</t>
        </r>
      </text>
    </comment>
    <comment ref="A28" authorId="0">
      <text>
        <r>
          <rPr>
            <sz val="8"/>
            <color indexed="81"/>
            <rFont val="Tahoma"/>
            <family val="2"/>
          </rPr>
          <t xml:space="preserve">Check sheet 2 to see how many of your kids need daycare. Pay $500 per kid.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If you want to give to a charity, this is calculated for you at 10%. If you want to give less, change it. If you want to give nothing, delete the amount.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This amount should must be LESS than the amount in cell B11!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McKean Family</author>
  </authors>
  <commentList>
    <comment ref="B9" authorId="0">
      <text>
        <r>
          <rPr>
            <b/>
            <sz val="9"/>
            <color indexed="81"/>
            <rFont val="Arial"/>
          </rPr>
          <t xml:space="preserve">Do NOT write anything here
</t>
        </r>
      </text>
    </comment>
    <comment ref="B12" authorId="0">
      <text>
        <r>
          <rPr>
            <b/>
            <sz val="9"/>
            <color indexed="81"/>
            <rFont val="Arial"/>
          </rPr>
          <t>Do NOT write anything here</t>
        </r>
      </text>
    </comment>
    <comment ref="B16" authorId="0">
      <text>
        <r>
          <rPr>
            <b/>
            <sz val="9"/>
            <color indexed="81"/>
            <rFont val="Arial"/>
          </rPr>
          <t>This will automatically calculate your monthly payment.  Do NOT change</t>
        </r>
      </text>
    </comment>
    <comment ref="H19" authorId="0">
      <text>
        <r>
          <rPr>
            <sz val="9"/>
            <color indexed="81"/>
            <rFont val="Arial"/>
          </rPr>
          <t>This will automatically calculate your monthly payment.  Do NOT change</t>
        </r>
      </text>
    </comment>
    <comment ref="B29" authorId="0">
      <text>
        <r>
          <rPr>
            <b/>
            <sz val="9"/>
            <color indexed="81"/>
            <rFont val="Arial"/>
          </rPr>
          <t xml:space="preserve">Do NOT write anything here
</t>
        </r>
      </text>
    </comment>
    <comment ref="B32" authorId="0">
      <text>
        <r>
          <rPr>
            <b/>
            <sz val="9"/>
            <color indexed="81"/>
            <rFont val="Arial"/>
          </rPr>
          <t>Do NOT write anything here</t>
        </r>
      </text>
    </comment>
    <comment ref="B36" authorId="0">
      <text>
        <r>
          <rPr>
            <b/>
            <sz val="9"/>
            <color indexed="81"/>
            <rFont val="Arial"/>
          </rPr>
          <t>This will automatically calculate your monthly payment.  Do NOT change</t>
        </r>
      </text>
    </comment>
  </commentList>
</comments>
</file>

<file path=xl/sharedStrings.xml><?xml version="1.0" encoding="utf-8"?>
<sst xmlns="http://schemas.openxmlformats.org/spreadsheetml/2006/main" count="499" uniqueCount="147">
  <si>
    <t>Total Income Per Month</t>
  </si>
  <si>
    <t>Net Income</t>
  </si>
  <si>
    <t>Credit Cards</t>
  </si>
  <si>
    <t>Student Loans</t>
  </si>
  <si>
    <t>Gas</t>
  </si>
  <si>
    <t>Utilities</t>
  </si>
  <si>
    <t>Entertainment</t>
  </si>
  <si>
    <t>Groceries</t>
  </si>
  <si>
    <t>Savings</t>
  </si>
  <si>
    <t>Car Insurance</t>
  </si>
  <si>
    <t>September</t>
  </si>
  <si>
    <t>October</t>
  </si>
  <si>
    <t>November</t>
  </si>
  <si>
    <t>December</t>
  </si>
  <si>
    <t>Income</t>
  </si>
  <si>
    <t>Extras</t>
  </si>
  <si>
    <t>Daycare</t>
  </si>
  <si>
    <t>NONE</t>
  </si>
  <si>
    <t>Your Occupation:</t>
  </si>
  <si>
    <t>Spouse Occupation:</t>
  </si>
  <si>
    <t>Actress</t>
  </si>
  <si>
    <t>Physical Therapist</t>
  </si>
  <si>
    <t>Years of School:</t>
  </si>
  <si>
    <t>Student Loan Debt:</t>
  </si>
  <si>
    <t>Number of Children:</t>
  </si>
  <si>
    <t>Dependants:</t>
  </si>
  <si>
    <t>Total Income:</t>
  </si>
  <si>
    <t>Credit Card Debt:</t>
  </si>
  <si>
    <t>Credit Card Debt</t>
  </si>
  <si>
    <t>Post Master</t>
  </si>
  <si>
    <t>NOT WORKING</t>
  </si>
  <si>
    <t>Funeral Director</t>
  </si>
  <si>
    <t>DIVORCED</t>
  </si>
  <si>
    <t>Radiologic Technician</t>
  </si>
  <si>
    <t>NOT MARRIED</t>
  </si>
  <si>
    <t>Bank Teller</t>
  </si>
  <si>
    <t>Janitor</t>
  </si>
  <si>
    <t>Receptionist</t>
  </si>
  <si>
    <t>Fast Food Cook</t>
  </si>
  <si>
    <t>Family Doctor</t>
  </si>
  <si>
    <t>School Councelor</t>
  </si>
  <si>
    <t>Web Developer</t>
  </si>
  <si>
    <t>Graphic Designer</t>
  </si>
  <si>
    <t>Drywall Finisher</t>
  </si>
  <si>
    <t>Cosmetologist</t>
  </si>
  <si>
    <t>Court Reporter</t>
  </si>
  <si>
    <t>Crossing Guard</t>
  </si>
  <si>
    <t>Nursing Assistant</t>
  </si>
  <si>
    <t>Travel Agent</t>
  </si>
  <si>
    <t>Elementary School Teacher</t>
  </si>
  <si>
    <t>Telephone Operator</t>
  </si>
  <si>
    <t>Writer</t>
  </si>
  <si>
    <t>Deckhand</t>
  </si>
  <si>
    <t>Robotics Engineer</t>
  </si>
  <si>
    <t>Anesthesiologist</t>
  </si>
  <si>
    <t>Auto Mechanic</t>
  </si>
  <si>
    <t>Office Manager</t>
  </si>
  <si>
    <t>Lawyer</t>
  </si>
  <si>
    <t>Landscape Architect</t>
  </si>
  <si>
    <t>Registered Nurse</t>
  </si>
  <si>
    <t>Cabinet Maker</t>
  </si>
  <si>
    <t>Nanny</t>
  </si>
  <si>
    <t>Family Therapist</t>
  </si>
  <si>
    <t>Editor</t>
  </si>
  <si>
    <t>Tax Preparer</t>
  </si>
  <si>
    <t>Telemarketer</t>
  </si>
  <si>
    <t>Flight Attendant</t>
  </si>
  <si>
    <t>Fashion Designer</t>
  </si>
  <si>
    <t>Aerobics Instructor</t>
  </si>
  <si>
    <t>Fire Fighter</t>
  </si>
  <si>
    <t>Accountant</t>
  </si>
  <si>
    <t>Locksmith</t>
  </si>
  <si>
    <t>Legal Secretary</t>
  </si>
  <si>
    <t>Pharmacist</t>
  </si>
  <si>
    <t>Plumber</t>
  </si>
  <si>
    <t>Insurance Agent</t>
  </si>
  <si>
    <t>Machinist</t>
  </si>
  <si>
    <t>Model</t>
  </si>
  <si>
    <t>Electrician</t>
  </si>
  <si>
    <t>Clothing</t>
  </si>
  <si>
    <t>Fixed Expenses</t>
  </si>
  <si>
    <t>Charity (optional)</t>
  </si>
  <si>
    <t>Remaining:</t>
  </si>
  <si>
    <t>Income:</t>
  </si>
  <si>
    <t>Fixed Expences:</t>
  </si>
  <si>
    <t>Phone Service</t>
  </si>
  <si>
    <t>Cable TV</t>
  </si>
  <si>
    <t>Internet Service</t>
  </si>
  <si>
    <t>Carryover:</t>
  </si>
  <si>
    <t>Fixed Expenses:</t>
  </si>
  <si>
    <t>Remaining</t>
  </si>
  <si>
    <t>Student Loan Minimum:</t>
  </si>
  <si>
    <t>Credit Card Minimum:</t>
  </si>
  <si>
    <t>In Account</t>
  </si>
  <si>
    <t>Misc. Spending</t>
  </si>
  <si>
    <t>Unexpected Expenses</t>
  </si>
  <si>
    <t>Your Number:</t>
  </si>
  <si>
    <t>0</t>
  </si>
  <si>
    <t>1/1</t>
  </si>
  <si>
    <t>Housing</t>
  </si>
  <si>
    <t>Car 1</t>
  </si>
  <si>
    <t>Car 2</t>
  </si>
  <si>
    <t>Fixed Expenses Total</t>
  </si>
  <si>
    <t>Your Yearly Wage</t>
  </si>
  <si>
    <r>
      <rPr>
        <sz val="8"/>
        <rFont val="Arial"/>
        <family val="2"/>
      </rPr>
      <t xml:space="preserve">Spouses </t>
    </r>
    <r>
      <rPr>
        <sz val="8"/>
        <rFont val="Arial"/>
        <family val="2"/>
      </rPr>
      <t>Yearly Wage</t>
    </r>
  </si>
  <si>
    <r>
      <t xml:space="preserve"># of </t>
    </r>
    <r>
      <rPr>
        <sz val="8"/>
        <rFont val="Arial"/>
        <family val="2"/>
      </rPr>
      <t>Children</t>
    </r>
  </si>
  <si>
    <r>
      <rPr>
        <sz val="8"/>
        <rFont val="Arial"/>
        <family val="2"/>
      </rPr>
      <t xml:space="preserve">Income </t>
    </r>
    <r>
      <rPr>
        <sz val="8"/>
        <rFont val="Arial"/>
        <family val="2"/>
      </rPr>
      <t>Taxes</t>
    </r>
  </si>
  <si>
    <t>Variable Expenses</t>
  </si>
  <si>
    <r>
      <rPr>
        <sz val="8"/>
        <rFont val="Arial"/>
        <family val="2"/>
      </rPr>
      <t>Variable</t>
    </r>
    <r>
      <rPr>
        <sz val="8"/>
        <rFont val="Arial"/>
        <family val="2"/>
      </rPr>
      <t xml:space="preserve"> Total:</t>
    </r>
  </si>
  <si>
    <t>Variable Total:</t>
  </si>
  <si>
    <t>Total Family Yearly Wage</t>
  </si>
  <si>
    <t>Gross Monthly Income</t>
  </si>
  <si>
    <t>Buying A Car</t>
  </si>
  <si>
    <t>Type of Car</t>
  </si>
  <si>
    <t>Total Number of Payments</t>
  </si>
  <si>
    <t>2</t>
  </si>
  <si>
    <t>1</t>
  </si>
  <si>
    <t>3</t>
  </si>
  <si>
    <t>Year</t>
  </si>
  <si>
    <t xml:space="preserve">Make </t>
  </si>
  <si>
    <t>Purchase Price</t>
  </si>
  <si>
    <t>Financing Term (years)</t>
  </si>
  <si>
    <t>New/Used</t>
  </si>
  <si>
    <t>Monthly Payment</t>
  </si>
  <si>
    <t>Financing % as a decimal</t>
  </si>
  <si>
    <t>Financing % per payment</t>
  </si>
  <si>
    <t xml:space="preserve">Housing </t>
  </si>
  <si>
    <t>Rental</t>
  </si>
  <si>
    <t>Type of Rental</t>
  </si>
  <si>
    <t>Monthly Rent</t>
  </si>
  <si>
    <t>Owning a House</t>
  </si>
  <si>
    <t>Renting</t>
  </si>
  <si>
    <t>Four</t>
  </si>
  <si>
    <t>mazda</t>
  </si>
  <si>
    <t>used</t>
  </si>
  <si>
    <t>Hyundai</t>
  </si>
  <si>
    <t>Elantra</t>
  </si>
  <si>
    <t>Used</t>
  </si>
  <si>
    <t>Car 1 = 180.57</t>
  </si>
  <si>
    <t>Car 2 = 138.44</t>
  </si>
  <si>
    <t>Movies</t>
  </si>
  <si>
    <t>Birthday</t>
  </si>
  <si>
    <t>New Tires</t>
  </si>
  <si>
    <t>Medical</t>
  </si>
  <si>
    <t>Car accident</t>
  </si>
  <si>
    <t xml:space="preserve">Car Accident 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</si>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</sst>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4"/>
      <name val="Arial"/>
    </font>
    <font>
      <sz val="9"/>
      <color indexed="81"/>
      <name val="Arial"/>
    </font>
    <font>
      <b/>
      <sz val="9"/>
      <color indexed="8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165" fontId="0" fillId="0" borderId="0" xfId="1" applyFont="1"/>
    <xf numFmtId="0" fontId="0" fillId="2" borderId="3" xfId="0" applyFill="1" applyBorder="1"/>
    <xf numFmtId="0" fontId="0" fillId="2" borderId="0" xfId="0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165" fontId="0" fillId="2" borderId="6" xfId="1" applyFont="1" applyFill="1" applyBorder="1"/>
    <xf numFmtId="0" fontId="0" fillId="2" borderId="2" xfId="0" applyFill="1" applyBorder="1" applyAlignment="1">
      <alignment horizontal="center"/>
    </xf>
    <xf numFmtId="165" fontId="0" fillId="2" borderId="2" xfId="1" applyFont="1" applyFill="1" applyBorder="1"/>
    <xf numFmtId="0" fontId="0" fillId="2" borderId="2" xfId="0" applyFill="1" applyBorder="1"/>
    <xf numFmtId="0" fontId="3" fillId="2" borderId="7" xfId="0" applyFont="1" applyFill="1" applyBorder="1"/>
    <xf numFmtId="0" fontId="0" fillId="2" borderId="8" xfId="0" applyFill="1" applyBorder="1"/>
    <xf numFmtId="165" fontId="0" fillId="2" borderId="8" xfId="1" applyFont="1" applyFill="1" applyBorder="1"/>
    <xf numFmtId="0" fontId="3" fillId="2" borderId="2" xfId="0" applyFont="1" applyFill="1" applyBorder="1" applyAlignment="1">
      <alignment horizontal="center" shrinkToFit="1"/>
    </xf>
    <xf numFmtId="0" fontId="3" fillId="2" borderId="2" xfId="0" applyFont="1" applyFill="1" applyBorder="1"/>
    <xf numFmtId="165" fontId="3" fillId="2" borderId="4" xfId="1" applyFont="1" applyFill="1" applyBorder="1"/>
    <xf numFmtId="165" fontId="0" fillId="2" borderId="9" xfId="1" applyFont="1" applyFill="1" applyBorder="1"/>
    <xf numFmtId="165" fontId="3" fillId="2" borderId="6" xfId="1" applyFont="1" applyFill="1" applyBorder="1"/>
    <xf numFmtId="49" fontId="0" fillId="2" borderId="6" xfId="1" applyNumberFormat="1" applyFont="1" applyFill="1" applyBorder="1" applyAlignment="1">
      <alignment horizontal="center"/>
    </xf>
    <xf numFmtId="165" fontId="8" fillId="2" borderId="6" xfId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1" fillId="2" borderId="6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6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5" fontId="6" fillId="0" borderId="2" xfId="1" applyFont="1" applyBorder="1" applyProtection="1">
      <protection locked="0"/>
    </xf>
    <xf numFmtId="165" fontId="6" fillId="0" borderId="0" xfId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3" borderId="0" xfId="0" applyFont="1" applyFill="1" applyProtection="1">
      <protection locked="0"/>
    </xf>
    <xf numFmtId="165" fontId="6" fillId="0" borderId="0" xfId="1" applyFont="1" applyProtection="1"/>
    <xf numFmtId="165" fontId="6" fillId="3" borderId="0" xfId="1" applyFont="1" applyFill="1" applyProtection="1"/>
    <xf numFmtId="165" fontId="5" fillId="0" borderId="0" xfId="0" applyNumberFormat="1" applyFont="1" applyProtection="1"/>
    <xf numFmtId="0" fontId="6" fillId="0" borderId="0" xfId="0" applyFont="1" applyProtection="1"/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165" fontId="5" fillId="0" borderId="0" xfId="1" applyFont="1" applyProtection="1">
      <protection locked="0"/>
    </xf>
    <xf numFmtId="165" fontId="6" fillId="0" borderId="0" xfId="1" applyFont="1" applyBorder="1" applyProtection="1"/>
    <xf numFmtId="165" fontId="6" fillId="0" borderId="0" xfId="1" applyFont="1" applyFill="1" applyBorder="1" applyProtection="1">
      <protection locked="0"/>
    </xf>
    <xf numFmtId="0" fontId="6" fillId="0" borderId="0" xfId="1" applyNumberFormat="1" applyFont="1" applyFill="1" applyBorder="1" applyProtection="1">
      <protection locked="0"/>
    </xf>
    <xf numFmtId="165" fontId="5" fillId="0" borderId="0" xfId="1" applyFont="1" applyFill="1" applyBorder="1" applyProtection="1"/>
    <xf numFmtId="165" fontId="6" fillId="0" borderId="0" xfId="1" applyFont="1" applyFill="1" applyBorder="1" applyProtection="1"/>
    <xf numFmtId="164" fontId="1" fillId="0" borderId="0" xfId="0" applyNumberFormat="1" applyFont="1"/>
    <xf numFmtId="0" fontId="13" fillId="0" borderId="0" xfId="0" applyFont="1"/>
    <xf numFmtId="0" fontId="0" fillId="0" borderId="2" xfId="0" applyBorder="1"/>
    <xf numFmtId="164" fontId="13" fillId="0" borderId="2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165" fontId="0" fillId="0" borderId="2" xfId="1" applyFont="1" applyBorder="1"/>
    <xf numFmtId="0" fontId="1" fillId="0" borderId="2" xfId="0" applyFont="1" applyBorder="1"/>
    <xf numFmtId="0" fontId="13" fillId="0" borderId="2" xfId="0" applyFont="1" applyFill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0" fillId="0" borderId="0" xfId="0" applyBorder="1"/>
    <xf numFmtId="0" fontId="13" fillId="3" borderId="2" xfId="0" applyFont="1" applyFill="1" applyBorder="1"/>
    <xf numFmtId="164" fontId="0" fillId="3" borderId="2" xfId="0" applyNumberFormat="1" applyFill="1" applyBorder="1"/>
    <xf numFmtId="0" fontId="13" fillId="0" borderId="15" xfId="0" applyFont="1" applyBorder="1"/>
    <xf numFmtId="165" fontId="0" fillId="0" borderId="15" xfId="1" applyFont="1" applyBorder="1"/>
    <xf numFmtId="0" fontId="12" fillId="0" borderId="15" xfId="0" applyFont="1" applyBorder="1"/>
    <xf numFmtId="0" fontId="13" fillId="0" borderId="15" xfId="0" applyFont="1" applyFill="1" applyBorder="1" applyAlignment="1">
      <alignment horizontal="center"/>
    </xf>
    <xf numFmtId="164" fontId="16" fillId="3" borderId="2" xfId="0" applyNumberFormat="1" applyFont="1" applyFill="1" applyBorder="1"/>
    <xf numFmtId="165" fontId="2" fillId="0" borderId="0" xfId="1" applyFont="1" applyProtection="1">
      <protection locked="0"/>
    </xf>
    <xf numFmtId="165" fontId="2" fillId="0" borderId="0" xfId="1" applyFont="1" applyBorder="1" applyProtection="1"/>
    <xf numFmtId="165" fontId="2" fillId="3" borderId="0" xfId="1" applyFont="1" applyFill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 </a:t>
            </a:r>
            <a:r>
              <a:rPr lang="en-US" sz="1800" b="1" i="0" baseline="0">
                <a:effectLst/>
              </a:rPr>
              <a:t>Variable Expenses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Loans</c:v>
          </c:tx>
          <c:invertIfNegative val="0"/>
          <c:cat>
            <c:strRef>
              <c:f>'Income &amp; Expenses'!$D$9:$D$12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Expenses'!$E$9:$E$12</c:f>
              <c:numCache>
                <c:formatCode>_("$"* #,##0.00_);_("$"* \(#,##0.00\);_("$"* "-"??_);_(@_)</c:formatCode>
                <c:ptCount val="4"/>
                <c:pt idx="0">
                  <c:v>2000.0</c:v>
                </c:pt>
                <c:pt idx="1">
                  <c:v>10.0</c:v>
                </c:pt>
              </c:numCache>
            </c:numRef>
          </c:val>
        </c:ser>
        <c:ser>
          <c:idx val="1"/>
          <c:order val="1"/>
          <c:tx>
            <c:v>Movies</c:v>
          </c:tx>
          <c:invertIfNegative val="0"/>
          <c:cat>
            <c:strRef>
              <c:f>'Income &amp; Expenses'!$D$9:$D$12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Expenses'!$E$14</c:f>
              <c:numCache>
                <c:formatCode>_("$"* #,##0.00_);_("$"* \(#,##0.00\);_("$"* "-"??_);_(@_)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v>Savings</c:v>
          </c:tx>
          <c:invertIfNegative val="0"/>
          <c:cat>
            <c:strRef>
              <c:f>'Income &amp; Expenses'!$D$9:$D$12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Expenses'!$D$14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v>Misc. Spendings</c:v>
          </c:tx>
          <c:invertIfNegative val="0"/>
          <c:cat>
            <c:strRef>
              <c:f>'Income &amp; Expenses'!$D$9:$D$12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Expenses'!$D$25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4"/>
          <c:order val="4"/>
          <c:tx>
            <c:v>Birthday</c:v>
          </c:tx>
          <c:invertIfNegative val="0"/>
          <c:cat>
            <c:strRef>
              <c:f>'Income &amp; Expenses'!$D$9:$D$12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Expenses'!$E$25</c:f>
              <c:numCache>
                <c:formatCode>_("$"* #,##0.00_);_("$"* \(#,##0.00\);_("$"* "-"??_);_(@_)</c:formatCode>
                <c:ptCount val="1"/>
                <c:pt idx="0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36696"/>
        <c:axId val="2099533624"/>
      </c:barChart>
      <c:catAx>
        <c:axId val="2099536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9533624"/>
        <c:crosses val="autoZero"/>
        <c:auto val="1"/>
        <c:lblAlgn val="ctr"/>
        <c:lblOffset val="100"/>
        <c:noMultiLvlLbl val="0"/>
      </c:catAx>
      <c:valAx>
        <c:axId val="209953362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0995366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</a:t>
            </a:r>
            <a:r>
              <a:rPr lang="en-US" sz="1800" b="1" i="0" baseline="0">
                <a:effectLst/>
              </a:rPr>
              <a:t>Variable Expenses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Loans</c:v>
          </c:tx>
          <c:invertIfNegative val="0"/>
          <c:cat>
            <c:strRef>
              <c:f>'Income &amp; Expenses'!$G$9:$G$12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Expenses'!$H$9:$H$12</c:f>
              <c:numCache>
                <c:formatCode>_("$"* #,##0.00_);_("$"* \(#,##0.00\);_("$"* "-"??_);_(@_)</c:formatCode>
                <c:ptCount val="4"/>
                <c:pt idx="0">
                  <c:v>2000.0</c:v>
                </c:pt>
                <c:pt idx="1">
                  <c:v>10.0</c:v>
                </c:pt>
              </c:numCache>
            </c:numRef>
          </c:val>
        </c:ser>
        <c:ser>
          <c:idx val="1"/>
          <c:order val="1"/>
          <c:tx>
            <c:v>Credit Cards</c:v>
          </c:tx>
          <c:invertIfNegative val="0"/>
          <c:cat>
            <c:strRef>
              <c:f>'Income &amp; Expenses'!$G$9:$G$12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Expenses'!$G$21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Medical</c:v>
          </c:tx>
          <c:invertIfNegative val="0"/>
          <c:cat>
            <c:strRef>
              <c:f>'Income &amp; Expenses'!$G$9:$G$12</c:f>
              <c:strCache>
                <c:ptCount val="4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</c:strCache>
            </c:strRef>
          </c:cat>
          <c:val>
            <c:numRef>
              <c:f>'Income &amp; Expenses'!$H$21</c:f>
              <c:numCache>
                <c:formatCode>_("$"* #,##0.00_);_("$"* \(#,##0.00\);_("$"* "-"??_);_(@_)</c:formatCode>
                <c:ptCount val="1"/>
                <c:pt idx="0">
                  <c:v>400.0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65576"/>
        <c:axId val="2099462584"/>
      </c:barChart>
      <c:catAx>
        <c:axId val="2099465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9462584"/>
        <c:crosses val="autoZero"/>
        <c:auto val="1"/>
        <c:lblAlgn val="ctr"/>
        <c:lblOffset val="100"/>
        <c:noMultiLvlLbl val="0"/>
      </c:catAx>
      <c:valAx>
        <c:axId val="20994625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09946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</a:t>
            </a:r>
            <a:r>
              <a:rPr lang="en-US" sz="1800" b="1" i="0" baseline="0">
                <a:effectLst/>
              </a:rPr>
              <a:t>Variable Expenses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95768267081417"/>
          <c:y val="0.037460309032801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('Income &amp; Expenses'!$J$9:$J$12,'Income &amp; Expenses'!$J$25:$J$26)</c:f>
              <c:strCache>
                <c:ptCount val="6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  <c:pt idx="4">
                  <c:v>Car accident</c:v>
                </c:pt>
                <c:pt idx="5">
                  <c:v>New Tires</c:v>
                </c:pt>
              </c:strCache>
            </c:strRef>
          </c:cat>
          <c:val>
            <c:numRef>
              <c:f>('Income &amp; Expenses'!$K$9:$K$12,'Income &amp; Expenses'!$K$25:$K$26)</c:f>
              <c:numCache>
                <c:formatCode>_("$"* #,##0.00_);_("$"* \(#,##0.00\);_("$"* "-"??_);_(@_)</c:formatCode>
                <c:ptCount val="6"/>
                <c:pt idx="0">
                  <c:v>2000.0</c:v>
                </c:pt>
                <c:pt idx="1">
                  <c:v>10.0</c:v>
                </c:pt>
                <c:pt idx="4">
                  <c:v>60.0</c:v>
                </c:pt>
                <c:pt idx="5">
                  <c:v>400.0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32792"/>
        <c:axId val="2099429800"/>
      </c:barChart>
      <c:catAx>
        <c:axId val="2099432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9429800"/>
        <c:crosses val="autoZero"/>
        <c:auto val="1"/>
        <c:lblAlgn val="ctr"/>
        <c:lblOffset val="100"/>
        <c:noMultiLvlLbl val="0"/>
      </c:catAx>
      <c:valAx>
        <c:axId val="20994298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099432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</a:t>
            </a:r>
            <a:r>
              <a:rPr lang="en-US" sz="1800" b="1" i="0" baseline="0">
                <a:effectLst/>
              </a:rPr>
              <a:t>Variable Expenses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12527767219163"/>
          <c:y val="0.037460309032801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('Income &amp; Expenses'!$M$9:$M$12,'Income &amp; Expenses'!$M$21,'Income &amp; Expenses'!$M$25)</c:f>
              <c:strCache>
                <c:ptCount val="6"/>
                <c:pt idx="0">
                  <c:v>Student Loans</c:v>
                </c:pt>
                <c:pt idx="1">
                  <c:v>Credit Cards</c:v>
                </c:pt>
                <c:pt idx="2">
                  <c:v>Savings</c:v>
                </c:pt>
                <c:pt idx="3">
                  <c:v>Misc. Spending</c:v>
                </c:pt>
                <c:pt idx="4">
                  <c:v>Christmas</c:v>
                </c:pt>
                <c:pt idx="5">
                  <c:v>Car Accident </c:v>
                </c:pt>
              </c:strCache>
            </c:strRef>
          </c:cat>
          <c:val>
            <c:numRef>
              <c:f>('Income &amp; Expenses'!$N$9:$N$12,'Income &amp; Expenses'!$N$21,'Income &amp; Expenses'!$N$25)</c:f>
              <c:numCache>
                <c:formatCode>_("$"* #,##0.00_);_("$"* \(#,##0.00\);_("$"* "-"??_);_(@_)</c:formatCode>
                <c:ptCount val="6"/>
                <c:pt idx="0">
                  <c:v>2000.0</c:v>
                </c:pt>
                <c:pt idx="1">
                  <c:v>10.0</c:v>
                </c:pt>
                <c:pt idx="4">
                  <c:v>500.0</c:v>
                </c:pt>
                <c:pt idx="5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02072"/>
        <c:axId val="2099399048"/>
      </c:barChart>
      <c:catAx>
        <c:axId val="2099402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9399048"/>
        <c:crosses val="autoZero"/>
        <c:auto val="1"/>
        <c:lblAlgn val="ctr"/>
        <c:lblOffset val="100"/>
        <c:noMultiLvlLbl val="0"/>
      </c:catAx>
      <c:valAx>
        <c:axId val="209939904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09940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88900</xdr:rowOff>
    </xdr:from>
    <xdr:to>
      <xdr:col>5</xdr:col>
      <xdr:colOff>538137</xdr:colOff>
      <xdr:row>20</xdr:row>
      <xdr:rowOff>12701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251201</xdr:colOff>
      <xdr:row>0</xdr:row>
      <xdr:rowOff>94713</xdr:rowOff>
    </xdr:from>
    <xdr:to>
      <xdr:col>11</xdr:col>
      <xdr:colOff>695701</xdr:colOff>
      <xdr:row>18</xdr:row>
      <xdr:rowOff>94713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56397</xdr:colOff>
      <xdr:row>21</xdr:row>
      <xdr:rowOff>33149</xdr:rowOff>
    </xdr:from>
    <xdr:to>
      <xdr:col>5</xdr:col>
      <xdr:colOff>500897</xdr:colOff>
      <xdr:row>39</xdr:row>
      <xdr:rowOff>33149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21</xdr:row>
      <xdr:rowOff>4735</xdr:rowOff>
    </xdr:from>
    <xdr:to>
      <xdr:col>11</xdr:col>
      <xdr:colOff>609600</xdr:colOff>
      <xdr:row>39</xdr:row>
      <xdr:rowOff>4735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zoomScale="118" zoomScaleNormal="118" zoomScalePageLayoutView="118" workbookViewId="0">
      <selection activeCell="E2" sqref="E2"/>
    </sheetView>
  </sheetViews>
  <sheetFormatPr baseColWidth="10" defaultColWidth="8.83203125" defaultRowHeight="10" x14ac:dyDescent="0"/>
  <cols>
    <col min="1" max="1" width="20" style="25" bestFit="1" customWidth="1"/>
    <col min="2" max="2" width="10.6640625" style="23" bestFit="1" customWidth="1"/>
    <col min="3" max="3" width="5.6640625" style="25" customWidth="1"/>
    <col min="4" max="4" width="13.6640625" style="25" bestFit="1" customWidth="1"/>
    <col min="5" max="5" width="9" style="23" bestFit="1" customWidth="1"/>
    <col min="6" max="6" width="2.6640625" style="23" customWidth="1"/>
    <col min="7" max="7" width="13.6640625" style="25" bestFit="1" customWidth="1"/>
    <col min="8" max="8" width="9" style="25" bestFit="1" customWidth="1"/>
    <col min="9" max="9" width="2" style="25" customWidth="1"/>
    <col min="10" max="10" width="12.5" style="25" bestFit="1" customWidth="1"/>
    <col min="11" max="11" width="9.5" style="25" bestFit="1" customWidth="1"/>
    <col min="12" max="12" width="2.33203125" style="25" customWidth="1"/>
    <col min="13" max="13" width="12.5" style="25" bestFit="1" customWidth="1"/>
    <col min="14" max="14" width="9.5" style="25" bestFit="1" customWidth="1"/>
    <col min="15" max="15" width="2.1640625" style="25" customWidth="1"/>
    <col min="16" max="16384" width="8.83203125" style="25"/>
  </cols>
  <sheetData>
    <row r="1" spans="1:14">
      <c r="A1" s="24" t="s">
        <v>0</v>
      </c>
      <c r="B1" s="65">
        <f>(110000/12)</f>
        <v>9166.6666666666661</v>
      </c>
      <c r="D1" s="68" t="s">
        <v>10</v>
      </c>
      <c r="E1" s="68"/>
      <c r="F1" s="26"/>
      <c r="G1" s="68" t="s">
        <v>11</v>
      </c>
      <c r="H1" s="68"/>
      <c r="J1" s="68" t="s">
        <v>12</v>
      </c>
      <c r="K1" s="68"/>
      <c r="M1" s="68" t="s">
        <v>13</v>
      </c>
      <c r="N1" s="68"/>
    </row>
    <row r="2" spans="1:14">
      <c r="D2" s="25" t="s">
        <v>93</v>
      </c>
      <c r="E2" s="39">
        <v>200</v>
      </c>
      <c r="G2" s="25" t="s">
        <v>88</v>
      </c>
      <c r="H2" s="27">
        <f>E29+200</f>
        <v>357.52133333333313</v>
      </c>
      <c r="J2" s="25" t="s">
        <v>88</v>
      </c>
      <c r="K2" s="27">
        <f>H29+200</f>
        <v>375.04266666666626</v>
      </c>
      <c r="M2" s="25" t="s">
        <v>88</v>
      </c>
      <c r="N2" s="27">
        <f>K29+200</f>
        <v>332.5639999999994</v>
      </c>
    </row>
    <row r="3" spans="1:14">
      <c r="A3" s="38" t="s">
        <v>103</v>
      </c>
      <c r="B3" s="41">
        <v>110000</v>
      </c>
      <c r="D3" s="25" t="s">
        <v>83</v>
      </c>
      <c r="E3" s="23">
        <f>B11</f>
        <v>7333.333333333333</v>
      </c>
      <c r="G3" s="25" t="s">
        <v>83</v>
      </c>
      <c r="H3" s="27">
        <f>E3</f>
        <v>7333.333333333333</v>
      </c>
      <c r="J3" s="25" t="s">
        <v>83</v>
      </c>
      <c r="K3" s="27">
        <f>H3</f>
        <v>7333.333333333333</v>
      </c>
      <c r="M3" s="25" t="s">
        <v>83</v>
      </c>
      <c r="N3" s="27">
        <f>K3</f>
        <v>7333.333333333333</v>
      </c>
    </row>
    <row r="4" spans="1:14">
      <c r="A4" s="38" t="s">
        <v>104</v>
      </c>
      <c r="B4" s="41">
        <v>0</v>
      </c>
      <c r="D4" s="25" t="s">
        <v>84</v>
      </c>
      <c r="E4" s="23">
        <f>B30</f>
        <v>5105.8119999999999</v>
      </c>
      <c r="G4" s="25" t="s">
        <v>89</v>
      </c>
      <c r="H4" s="27">
        <f>E4</f>
        <v>5105.8119999999999</v>
      </c>
      <c r="J4" s="25" t="s">
        <v>89</v>
      </c>
      <c r="K4" s="27">
        <f>H4</f>
        <v>5105.8119999999999</v>
      </c>
      <c r="M4" s="25" t="s">
        <v>89</v>
      </c>
      <c r="N4" s="27">
        <f>K4</f>
        <v>5105.8119999999999</v>
      </c>
    </row>
    <row r="5" spans="1:14">
      <c r="A5" s="38" t="s">
        <v>110</v>
      </c>
      <c r="B5" s="41">
        <v>110000</v>
      </c>
      <c r="D5" s="25" t="s">
        <v>82</v>
      </c>
      <c r="E5" s="23">
        <f>E3+E2-E4</f>
        <v>2427.5213333333331</v>
      </c>
      <c r="G5" s="25" t="s">
        <v>90</v>
      </c>
      <c r="H5" s="27">
        <f>H3+H2-H4</f>
        <v>2585.0426666666663</v>
      </c>
      <c r="J5" s="25" t="s">
        <v>90</v>
      </c>
      <c r="K5" s="27">
        <f>K3+K2-K4</f>
        <v>2602.5639999999994</v>
      </c>
      <c r="M5" s="25" t="s">
        <v>90</v>
      </c>
      <c r="N5" s="27">
        <f>N3+N2-N4</f>
        <v>2560.0853333333325</v>
      </c>
    </row>
    <row r="6" spans="1:14">
      <c r="A6" s="38"/>
      <c r="B6" s="40"/>
    </row>
    <row r="7" spans="1:14">
      <c r="A7" s="37" t="s">
        <v>111</v>
      </c>
      <c r="B7" s="42">
        <v>9166.67</v>
      </c>
      <c r="D7" s="68" t="s">
        <v>107</v>
      </c>
      <c r="E7" s="68"/>
      <c r="G7" s="68" t="s">
        <v>107</v>
      </c>
      <c r="H7" s="68"/>
      <c r="J7" s="68" t="s">
        <v>107</v>
      </c>
      <c r="K7" s="68"/>
      <c r="M7" s="68" t="s">
        <v>107</v>
      </c>
      <c r="N7" s="68"/>
    </row>
    <row r="8" spans="1:14">
      <c r="A8" s="37" t="s">
        <v>105</v>
      </c>
      <c r="B8" s="66" t="s">
        <v>132</v>
      </c>
      <c r="H8" s="23"/>
      <c r="K8" s="23"/>
      <c r="N8" s="23"/>
    </row>
    <row r="9" spans="1:14">
      <c r="A9" s="37" t="s">
        <v>106</v>
      </c>
      <c r="B9" s="66">
        <f>110000*0.2</f>
        <v>22000</v>
      </c>
      <c r="D9" s="25" t="s">
        <v>3</v>
      </c>
      <c r="E9" s="28">
        <v>2000</v>
      </c>
      <c r="F9" s="29"/>
      <c r="G9" s="25" t="s">
        <v>3</v>
      </c>
      <c r="H9" s="28">
        <v>2000</v>
      </c>
      <c r="J9" s="25" t="s">
        <v>3</v>
      </c>
      <c r="K9" s="28">
        <v>2000</v>
      </c>
      <c r="M9" s="25" t="s">
        <v>3</v>
      </c>
      <c r="N9" s="28">
        <v>2000</v>
      </c>
    </row>
    <row r="10" spans="1:14">
      <c r="B10" s="43"/>
      <c r="D10" s="25" t="s">
        <v>2</v>
      </c>
      <c r="E10" s="28">
        <v>10</v>
      </c>
      <c r="F10" s="29"/>
      <c r="G10" s="25" t="s">
        <v>2</v>
      </c>
      <c r="H10" s="28">
        <v>10</v>
      </c>
      <c r="J10" s="25" t="s">
        <v>2</v>
      </c>
      <c r="K10" s="28">
        <v>10</v>
      </c>
      <c r="M10" s="25" t="s">
        <v>2</v>
      </c>
      <c r="N10" s="28">
        <v>10</v>
      </c>
    </row>
    <row r="11" spans="1:14">
      <c r="A11" s="25" t="s">
        <v>1</v>
      </c>
      <c r="B11" s="41">
        <f>(110000-22000) /12</f>
        <v>7333.333333333333</v>
      </c>
      <c r="D11" s="25" t="s">
        <v>8</v>
      </c>
      <c r="E11" s="28"/>
      <c r="F11" s="29"/>
      <c r="G11" s="25" t="s">
        <v>8</v>
      </c>
      <c r="H11" s="28"/>
      <c r="J11" s="25" t="s">
        <v>8</v>
      </c>
      <c r="K11" s="28"/>
      <c r="M11" s="25" t="s">
        <v>8</v>
      </c>
      <c r="N11" s="28"/>
    </row>
    <row r="12" spans="1:14">
      <c r="A12" s="25" t="s">
        <v>3</v>
      </c>
      <c r="B12" s="41">
        <v>100000</v>
      </c>
      <c r="D12" s="25" t="s">
        <v>94</v>
      </c>
      <c r="E12" s="28"/>
      <c r="F12" s="29"/>
      <c r="G12" s="25" t="s">
        <v>94</v>
      </c>
      <c r="H12" s="28"/>
      <c r="J12" s="25" t="s">
        <v>94</v>
      </c>
      <c r="K12" s="28"/>
      <c r="M12" s="25" t="s">
        <v>94</v>
      </c>
      <c r="N12" s="28"/>
    </row>
    <row r="13" spans="1:14">
      <c r="A13" s="25" t="s">
        <v>28</v>
      </c>
      <c r="B13" s="29">
        <v>1000</v>
      </c>
      <c r="D13" s="69" t="s">
        <v>6</v>
      </c>
      <c r="E13" s="70"/>
      <c r="F13" s="29"/>
      <c r="G13" s="69" t="s">
        <v>6</v>
      </c>
      <c r="H13" s="70"/>
      <c r="J13" s="69" t="s">
        <v>6</v>
      </c>
      <c r="K13" s="70"/>
      <c r="M13" s="69" t="s">
        <v>6</v>
      </c>
      <c r="N13" s="70"/>
    </row>
    <row r="14" spans="1:14">
      <c r="B14" s="29"/>
      <c r="D14" s="37" t="s">
        <v>140</v>
      </c>
      <c r="E14" s="28">
        <v>60</v>
      </c>
      <c r="F14" s="29"/>
      <c r="G14" s="37"/>
      <c r="H14" s="28"/>
      <c r="K14" s="28"/>
      <c r="N14" s="28"/>
    </row>
    <row r="15" spans="1:14">
      <c r="A15" s="24" t="s">
        <v>80</v>
      </c>
      <c r="B15" s="29"/>
      <c r="D15" s="37"/>
      <c r="E15" s="28"/>
      <c r="F15" s="29"/>
      <c r="G15" s="37"/>
      <c r="H15" s="28"/>
      <c r="K15" s="28"/>
      <c r="N15" s="28"/>
    </row>
    <row r="16" spans="1:14">
      <c r="A16" s="25" t="s">
        <v>99</v>
      </c>
      <c r="B16" s="29">
        <v>2800</v>
      </c>
      <c r="E16" s="28"/>
      <c r="F16" s="29"/>
      <c r="H16" s="28"/>
      <c r="K16" s="28"/>
      <c r="N16" s="28"/>
    </row>
    <row r="17" spans="1:14">
      <c r="A17" s="25" t="s">
        <v>100</v>
      </c>
      <c r="B17" s="29">
        <v>180.57</v>
      </c>
      <c r="E17" s="28"/>
      <c r="F17" s="29"/>
      <c r="H17" s="28"/>
      <c r="K17" s="28"/>
      <c r="N17" s="28"/>
    </row>
    <row r="18" spans="1:14">
      <c r="A18" s="25" t="s">
        <v>101</v>
      </c>
      <c r="B18" s="40">
        <v>138.44</v>
      </c>
      <c r="E18" s="28"/>
      <c r="F18" s="29"/>
      <c r="H18" s="28"/>
      <c r="K18" s="28"/>
      <c r="N18" s="28"/>
    </row>
    <row r="19" spans="1:14">
      <c r="B19" s="29"/>
      <c r="E19" s="28"/>
      <c r="F19" s="29"/>
      <c r="H19" s="28"/>
      <c r="K19" s="28"/>
      <c r="N19" s="28"/>
    </row>
    <row r="20" spans="1:14">
      <c r="A20" s="25" t="s">
        <v>7</v>
      </c>
      <c r="B20" s="29">
        <v>740</v>
      </c>
      <c r="D20" s="69" t="s">
        <v>15</v>
      </c>
      <c r="E20" s="70"/>
      <c r="G20" s="69" t="s">
        <v>15</v>
      </c>
      <c r="H20" s="70"/>
      <c r="J20" s="69" t="s">
        <v>15</v>
      </c>
      <c r="K20" s="70"/>
      <c r="M20" s="69" t="s">
        <v>15</v>
      </c>
      <c r="N20" s="70"/>
    </row>
    <row r="21" spans="1:14">
      <c r="A21" s="25" t="s">
        <v>5</v>
      </c>
      <c r="B21" s="29">
        <f>1800*0.2</f>
        <v>360</v>
      </c>
      <c r="E21" s="28"/>
      <c r="G21" s="37" t="s">
        <v>143</v>
      </c>
      <c r="H21" s="28">
        <v>400</v>
      </c>
      <c r="K21" s="28"/>
      <c r="M21" s="37" t="s">
        <v>146</v>
      </c>
      <c r="N21" s="28">
        <v>500</v>
      </c>
    </row>
    <row r="22" spans="1:14">
      <c r="A22" s="25" t="s">
        <v>9</v>
      </c>
      <c r="B22" s="29">
        <f>(B17+B18) *0.2</f>
        <v>63.802</v>
      </c>
      <c r="E22" s="28"/>
      <c r="H22" s="28"/>
      <c r="K22" s="28"/>
      <c r="N22" s="28"/>
    </row>
    <row r="23" spans="1:14">
      <c r="A23" s="25" t="s">
        <v>4</v>
      </c>
      <c r="B23" s="29">
        <v>300</v>
      </c>
      <c r="E23" s="28"/>
      <c r="H23" s="28"/>
      <c r="K23" s="28"/>
      <c r="N23" s="28"/>
    </row>
    <row r="24" spans="1:14">
      <c r="A24" s="25" t="s">
        <v>85</v>
      </c>
      <c r="B24" s="29">
        <v>120</v>
      </c>
      <c r="D24" s="69" t="s">
        <v>95</v>
      </c>
      <c r="E24" s="69"/>
      <c r="G24" s="69" t="s">
        <v>95</v>
      </c>
      <c r="H24" s="69"/>
      <c r="J24" s="69" t="s">
        <v>95</v>
      </c>
      <c r="K24" s="69"/>
      <c r="M24" s="69" t="s">
        <v>95</v>
      </c>
      <c r="N24" s="69"/>
    </row>
    <row r="25" spans="1:14">
      <c r="A25" s="25" t="s">
        <v>86</v>
      </c>
      <c r="B25" s="29">
        <v>50</v>
      </c>
      <c r="D25" s="37" t="s">
        <v>141</v>
      </c>
      <c r="E25" s="28">
        <v>200</v>
      </c>
      <c r="G25" s="23"/>
      <c r="H25" s="28"/>
      <c r="I25" s="23"/>
      <c r="J25" s="65" t="s">
        <v>144</v>
      </c>
      <c r="K25" s="28">
        <v>60</v>
      </c>
      <c r="L25" s="23"/>
      <c r="M25" s="65" t="s">
        <v>145</v>
      </c>
      <c r="N25" s="28">
        <v>60</v>
      </c>
    </row>
    <row r="26" spans="1:14" ht="11.25" customHeight="1">
      <c r="A26" s="25" t="s">
        <v>87</v>
      </c>
      <c r="B26" s="29">
        <v>73</v>
      </c>
      <c r="D26" s="37"/>
      <c r="E26" s="28"/>
      <c r="G26" s="23"/>
      <c r="H26" s="28"/>
      <c r="I26" s="23"/>
      <c r="J26" s="65" t="s">
        <v>142</v>
      </c>
      <c r="K26" s="28">
        <v>400</v>
      </c>
      <c r="L26" s="23"/>
      <c r="M26" s="23"/>
      <c r="N26" s="28"/>
    </row>
    <row r="27" spans="1:14">
      <c r="A27" s="25" t="s">
        <v>79</v>
      </c>
      <c r="B27" s="29">
        <v>280</v>
      </c>
      <c r="E27" s="28"/>
      <c r="G27" s="23"/>
      <c r="H27" s="28"/>
      <c r="I27" s="23"/>
      <c r="J27" s="23"/>
      <c r="K27" s="28"/>
      <c r="L27" s="23"/>
      <c r="M27" s="23"/>
      <c r="N27" s="28"/>
    </row>
    <row r="28" spans="1:14">
      <c r="A28" s="25" t="s">
        <v>16</v>
      </c>
      <c r="B28" s="40">
        <v>0</v>
      </c>
      <c r="D28" s="37" t="s">
        <v>108</v>
      </c>
      <c r="E28" s="32">
        <f>E25+E14+E10+E9</f>
        <v>2270</v>
      </c>
      <c r="G28" s="25" t="s">
        <v>109</v>
      </c>
      <c r="H28" s="32">
        <f>H21+H10+H9</f>
        <v>2410</v>
      </c>
      <c r="J28" s="25" t="s">
        <v>109</v>
      </c>
      <c r="K28" s="32">
        <f>K26+K25+K10+K9</f>
        <v>2470</v>
      </c>
      <c r="M28" s="25" t="s">
        <v>109</v>
      </c>
      <c r="N28" s="32">
        <f>N25+N21+N10+N9</f>
        <v>2570</v>
      </c>
    </row>
    <row r="29" spans="1:14">
      <c r="A29" s="30" t="s">
        <v>81</v>
      </c>
      <c r="B29" s="23">
        <v>0</v>
      </c>
      <c r="D29" s="24" t="s">
        <v>82</v>
      </c>
      <c r="E29" s="34">
        <f>E5-E28</f>
        <v>157.52133333333313</v>
      </c>
      <c r="G29" s="24" t="s">
        <v>82</v>
      </c>
      <c r="H29" s="34">
        <f>H5-H28</f>
        <v>175.04266666666626</v>
      </c>
      <c r="J29" s="24" t="s">
        <v>82</v>
      </c>
      <c r="K29" s="34">
        <f>K5-K28</f>
        <v>132.5639999999994</v>
      </c>
      <c r="M29" s="24" t="s">
        <v>82</v>
      </c>
      <c r="N29" s="34">
        <f>N5-N28</f>
        <v>-9.9146666666674719</v>
      </c>
    </row>
    <row r="30" spans="1:14">
      <c r="A30" s="25" t="s">
        <v>102</v>
      </c>
      <c r="B30" s="44">
        <f>B27+B26+B25+B24+B23+B22+B21+B20+B18+B17+B16</f>
        <v>5105.8119999999999</v>
      </c>
      <c r="E30" s="32"/>
      <c r="K30" s="35"/>
    </row>
    <row r="31" spans="1:14">
      <c r="H31" s="23"/>
      <c r="K31" s="23"/>
      <c r="N31" s="23"/>
    </row>
    <row r="32" spans="1:14">
      <c r="E32" s="25"/>
      <c r="F32" s="25"/>
    </row>
    <row r="33" spans="1:2">
      <c r="A33" s="24" t="s">
        <v>96</v>
      </c>
      <c r="B33" s="42">
        <v>7</v>
      </c>
    </row>
    <row r="34" spans="1:2">
      <c r="A34" s="31" t="s">
        <v>91</v>
      </c>
      <c r="B34" s="67">
        <f>100000*0.02</f>
        <v>2000</v>
      </c>
    </row>
    <row r="35" spans="1:2">
      <c r="A35" s="31" t="s">
        <v>92</v>
      </c>
      <c r="B35" s="33">
        <f>1000*0.01</f>
        <v>10</v>
      </c>
    </row>
  </sheetData>
  <sheetProtection selectLockedCells="1"/>
  <mergeCells count="20">
    <mergeCell ref="M24:N24"/>
    <mergeCell ref="G13:H13"/>
    <mergeCell ref="J13:K13"/>
    <mergeCell ref="M13:N13"/>
    <mergeCell ref="D20:E20"/>
    <mergeCell ref="D24:E24"/>
    <mergeCell ref="G20:H20"/>
    <mergeCell ref="G24:H24"/>
    <mergeCell ref="J20:K20"/>
    <mergeCell ref="J24:K24"/>
    <mergeCell ref="M20:N20"/>
    <mergeCell ref="M1:N1"/>
    <mergeCell ref="M7:N7"/>
    <mergeCell ref="D13:E13"/>
    <mergeCell ref="D1:E1"/>
    <mergeCell ref="G1:H1"/>
    <mergeCell ref="J1:K1"/>
    <mergeCell ref="D7:E7"/>
    <mergeCell ref="G7:H7"/>
    <mergeCell ref="J7:K7"/>
  </mergeCells>
  <phoneticPr fontId="2" type="noConversion"/>
  <pageMargins left="0.25" right="0.25" top="0.75000000000000011" bottom="0.75000000000000011" header="0.30000000000000004" footer="0.30000000000000004"/>
  <pageSetup scale="91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3" zoomScale="265" zoomScaleNormal="265" zoomScalePageLayoutView="265" workbookViewId="0">
      <selection activeCell="D75" sqref="D75"/>
    </sheetView>
  </sheetViews>
  <sheetFormatPr baseColWidth="10" defaultColWidth="8.83203125" defaultRowHeight="12" x14ac:dyDescent="0"/>
  <cols>
    <col min="1" max="1" width="18.1640625" bestFit="1" customWidth="1"/>
    <col min="2" max="2" width="18" customWidth="1"/>
    <col min="3" max="3" width="12.33203125" style="1" bestFit="1" customWidth="1"/>
    <col min="5" max="5" width="18.1640625" bestFit="1" customWidth="1"/>
    <col min="6" max="6" width="18" customWidth="1"/>
    <col min="7" max="7" width="12.33203125" style="1" bestFit="1" customWidth="1"/>
    <col min="9" max="9" width="18.1640625" bestFit="1" customWidth="1"/>
    <col min="10" max="10" width="16.5" bestFit="1" customWidth="1"/>
    <col min="11" max="11" width="12.33203125" style="1" bestFit="1" customWidth="1"/>
  </cols>
  <sheetData>
    <row r="1" spans="1:11" ht="13" thickBot="1">
      <c r="A1" s="71">
        <v>1</v>
      </c>
      <c r="B1" s="72"/>
      <c r="C1" s="73"/>
      <c r="E1" s="71">
        <v>11</v>
      </c>
      <c r="F1" s="72"/>
      <c r="G1" s="73"/>
      <c r="I1" s="71">
        <v>21</v>
      </c>
      <c r="J1" s="72"/>
      <c r="K1" s="73"/>
    </row>
    <row r="2" spans="1:11">
      <c r="A2" s="2"/>
      <c r="B2" s="3"/>
      <c r="C2" s="15" t="s">
        <v>14</v>
      </c>
      <c r="E2" s="2"/>
      <c r="F2" s="3"/>
      <c r="G2" s="15" t="s">
        <v>14</v>
      </c>
      <c r="I2" s="2"/>
      <c r="J2" s="3"/>
      <c r="K2" s="15" t="s">
        <v>14</v>
      </c>
    </row>
    <row r="3" spans="1:11">
      <c r="A3" s="4" t="s">
        <v>18</v>
      </c>
      <c r="B3" s="5" t="s">
        <v>21</v>
      </c>
      <c r="C3" s="6">
        <v>67000</v>
      </c>
      <c r="E3" s="4" t="s">
        <v>18</v>
      </c>
      <c r="F3" s="5" t="s">
        <v>45</v>
      </c>
      <c r="G3" s="6">
        <v>47000</v>
      </c>
      <c r="I3" s="4" t="s">
        <v>18</v>
      </c>
      <c r="J3" s="5" t="s">
        <v>62</v>
      </c>
      <c r="K3" s="6">
        <v>58000</v>
      </c>
    </row>
    <row r="4" spans="1:11">
      <c r="A4" s="4" t="s">
        <v>22</v>
      </c>
      <c r="B4" s="7">
        <v>7</v>
      </c>
      <c r="C4" s="6"/>
      <c r="E4" s="4" t="s">
        <v>22</v>
      </c>
      <c r="F4" s="7">
        <v>2</v>
      </c>
      <c r="G4" s="6"/>
      <c r="I4" s="4" t="s">
        <v>22</v>
      </c>
      <c r="J4" s="7">
        <v>6</v>
      </c>
      <c r="K4" s="6"/>
    </row>
    <row r="5" spans="1:11">
      <c r="A5" s="4" t="s">
        <v>23</v>
      </c>
      <c r="B5" s="8">
        <v>30000</v>
      </c>
      <c r="C5" s="6"/>
      <c r="E5" s="4" t="s">
        <v>23</v>
      </c>
      <c r="F5" s="8">
        <v>8000</v>
      </c>
      <c r="G5" s="6"/>
      <c r="I5" s="4" t="s">
        <v>23</v>
      </c>
      <c r="J5" s="8">
        <v>20000</v>
      </c>
      <c r="K5" s="6"/>
    </row>
    <row r="6" spans="1:11">
      <c r="A6" s="4" t="s">
        <v>27</v>
      </c>
      <c r="B6" s="8">
        <v>2500</v>
      </c>
      <c r="C6" s="6"/>
      <c r="E6" s="4" t="s">
        <v>27</v>
      </c>
      <c r="F6" s="8">
        <v>2500</v>
      </c>
      <c r="G6" s="6"/>
      <c r="I6" s="4" t="s">
        <v>27</v>
      </c>
      <c r="J6" s="8">
        <v>6000</v>
      </c>
      <c r="K6" s="6"/>
    </row>
    <row r="7" spans="1:11">
      <c r="A7" s="4" t="s">
        <v>19</v>
      </c>
      <c r="B7" s="5" t="s">
        <v>20</v>
      </c>
      <c r="C7" s="6">
        <v>22000</v>
      </c>
      <c r="E7" s="4" t="s">
        <v>19</v>
      </c>
      <c r="F7" s="5" t="s">
        <v>46</v>
      </c>
      <c r="G7" s="6">
        <v>18000</v>
      </c>
      <c r="I7" s="4" t="s">
        <v>19</v>
      </c>
      <c r="J7" s="5" t="s">
        <v>32</v>
      </c>
      <c r="K7" s="6">
        <v>400</v>
      </c>
    </row>
    <row r="8" spans="1:11">
      <c r="A8" s="4" t="s">
        <v>24</v>
      </c>
      <c r="B8" s="7">
        <v>3</v>
      </c>
      <c r="C8" s="19" t="s">
        <v>16</v>
      </c>
      <c r="E8" s="4" t="s">
        <v>24</v>
      </c>
      <c r="F8" s="7">
        <v>5</v>
      </c>
      <c r="G8" s="19" t="s">
        <v>16</v>
      </c>
      <c r="I8" s="4" t="s">
        <v>24</v>
      </c>
      <c r="J8" s="7">
        <v>2</v>
      </c>
      <c r="K8" s="19" t="s">
        <v>16</v>
      </c>
    </row>
    <row r="9" spans="1:11">
      <c r="A9" s="4"/>
      <c r="B9" s="9"/>
      <c r="C9" s="18" t="s">
        <v>115</v>
      </c>
      <c r="E9" s="4"/>
      <c r="F9" s="9"/>
      <c r="G9" s="18" t="s">
        <v>115</v>
      </c>
      <c r="I9" s="4"/>
      <c r="J9" s="9"/>
      <c r="K9" s="18" t="s">
        <v>116</v>
      </c>
    </row>
    <row r="10" spans="1:11" ht="13" thickBot="1">
      <c r="A10" s="10" t="s">
        <v>26</v>
      </c>
      <c r="B10" s="11"/>
      <c r="C10" s="16">
        <f>SUM(C3:C9)</f>
        <v>89000</v>
      </c>
      <c r="E10" s="10" t="s">
        <v>26</v>
      </c>
      <c r="F10" s="11"/>
      <c r="G10" s="16">
        <f>SUM(G3:G9)</f>
        <v>65000</v>
      </c>
      <c r="I10" s="10" t="s">
        <v>26</v>
      </c>
      <c r="J10" s="11"/>
      <c r="K10" s="16">
        <f>SUM(K3:K9)</f>
        <v>58400</v>
      </c>
    </row>
    <row r="11" spans="1:11" ht="13" thickBot="1"/>
    <row r="12" spans="1:11" ht="13" thickBot="1">
      <c r="A12" s="71">
        <v>2</v>
      </c>
      <c r="B12" s="72"/>
      <c r="C12" s="73"/>
      <c r="E12" s="71">
        <v>12</v>
      </c>
      <c r="F12" s="72"/>
      <c r="G12" s="73"/>
      <c r="I12" s="71">
        <v>22</v>
      </c>
      <c r="J12" s="72"/>
      <c r="K12" s="73"/>
    </row>
    <row r="13" spans="1:11">
      <c r="A13" s="2"/>
      <c r="B13" s="3"/>
      <c r="C13" s="15" t="s">
        <v>14</v>
      </c>
      <c r="E13" s="2"/>
      <c r="F13" s="3"/>
      <c r="G13" s="15" t="s">
        <v>14</v>
      </c>
      <c r="I13" s="2"/>
      <c r="J13" s="3"/>
      <c r="K13" s="15" t="s">
        <v>14</v>
      </c>
    </row>
    <row r="14" spans="1:11">
      <c r="A14" s="4" t="s">
        <v>18</v>
      </c>
      <c r="B14" s="5" t="s">
        <v>29</v>
      </c>
      <c r="C14" s="6">
        <v>65000</v>
      </c>
      <c r="E14" s="4" t="s">
        <v>18</v>
      </c>
      <c r="F14" s="5" t="s">
        <v>47</v>
      </c>
      <c r="G14" s="6">
        <v>42000</v>
      </c>
      <c r="I14" s="4" t="s">
        <v>18</v>
      </c>
      <c r="J14" s="5" t="s">
        <v>63</v>
      </c>
      <c r="K14" s="6">
        <v>49000</v>
      </c>
    </row>
    <row r="15" spans="1:11">
      <c r="A15" s="4" t="s">
        <v>22</v>
      </c>
      <c r="B15" s="7">
        <v>4</v>
      </c>
      <c r="C15" s="6"/>
      <c r="E15" s="4" t="s">
        <v>22</v>
      </c>
      <c r="F15" s="7">
        <v>2</v>
      </c>
      <c r="G15" s="6"/>
      <c r="I15" s="4" t="s">
        <v>22</v>
      </c>
      <c r="J15" s="7">
        <v>4</v>
      </c>
      <c r="K15" s="6"/>
    </row>
    <row r="16" spans="1:11">
      <c r="A16" s="4" t="s">
        <v>23</v>
      </c>
      <c r="B16" s="8">
        <v>8000</v>
      </c>
      <c r="C16" s="6"/>
      <c r="E16" s="4" t="s">
        <v>23</v>
      </c>
      <c r="F16" s="8">
        <v>10000</v>
      </c>
      <c r="G16" s="6"/>
      <c r="I16" s="4" t="s">
        <v>23</v>
      </c>
      <c r="J16" s="8">
        <v>16000</v>
      </c>
      <c r="K16" s="6"/>
    </row>
    <row r="17" spans="1:11">
      <c r="A17" s="4" t="s">
        <v>27</v>
      </c>
      <c r="B17" s="8">
        <v>2000</v>
      </c>
      <c r="C17" s="6"/>
      <c r="E17" s="4" t="s">
        <v>27</v>
      </c>
      <c r="F17" s="8">
        <v>2000</v>
      </c>
      <c r="G17" s="6"/>
      <c r="I17" s="4" t="s">
        <v>27</v>
      </c>
      <c r="J17" s="8">
        <v>4000</v>
      </c>
      <c r="K17" s="6"/>
    </row>
    <row r="18" spans="1:11">
      <c r="A18" s="4" t="s">
        <v>19</v>
      </c>
      <c r="B18" s="5" t="s">
        <v>30</v>
      </c>
      <c r="C18" s="6"/>
      <c r="E18" s="4" t="s">
        <v>19</v>
      </c>
      <c r="F18" s="22" t="s">
        <v>34</v>
      </c>
      <c r="G18" s="6"/>
      <c r="I18" s="4" t="s">
        <v>19</v>
      </c>
      <c r="J18" s="5" t="s">
        <v>64</v>
      </c>
      <c r="K18" s="6">
        <v>35000</v>
      </c>
    </row>
    <row r="19" spans="1:11">
      <c r="A19" s="4" t="s">
        <v>24</v>
      </c>
      <c r="B19" s="7">
        <v>4</v>
      </c>
      <c r="C19" s="19" t="s">
        <v>16</v>
      </c>
      <c r="E19" s="4" t="s">
        <v>24</v>
      </c>
      <c r="F19" s="5" t="s">
        <v>17</v>
      </c>
      <c r="G19" s="6"/>
      <c r="I19" s="4" t="s">
        <v>24</v>
      </c>
      <c r="J19" s="7">
        <v>4</v>
      </c>
      <c r="K19" s="19" t="s">
        <v>16</v>
      </c>
    </row>
    <row r="20" spans="1:11">
      <c r="A20" s="4"/>
      <c r="B20" s="9"/>
      <c r="C20" s="20" t="s">
        <v>97</v>
      </c>
      <c r="E20" s="4"/>
      <c r="F20" s="5"/>
      <c r="G20" s="6"/>
      <c r="I20" s="4"/>
      <c r="J20" s="9"/>
      <c r="K20" s="18" t="s">
        <v>115</v>
      </c>
    </row>
    <row r="21" spans="1:11" ht="13" thickBot="1">
      <c r="A21" s="10" t="s">
        <v>26</v>
      </c>
      <c r="C21" s="12">
        <v>65000</v>
      </c>
      <c r="E21" s="10" t="s">
        <v>26</v>
      </c>
      <c r="F21" s="11"/>
      <c r="G21" s="16">
        <v>42000</v>
      </c>
      <c r="I21" s="10" t="s">
        <v>26</v>
      </c>
      <c r="J21" s="11"/>
      <c r="K21" s="16">
        <f>SUM(K14:K20)</f>
        <v>84000</v>
      </c>
    </row>
    <row r="22" spans="1:11" ht="13" thickBot="1"/>
    <row r="23" spans="1:11" ht="13" thickBot="1">
      <c r="A23" s="71">
        <v>3</v>
      </c>
      <c r="B23" s="72"/>
      <c r="C23" s="73"/>
      <c r="E23" s="71">
        <v>13</v>
      </c>
      <c r="F23" s="72"/>
      <c r="G23" s="73"/>
      <c r="I23" s="71">
        <v>23</v>
      </c>
      <c r="J23" s="72"/>
      <c r="K23" s="73"/>
    </row>
    <row r="24" spans="1:11">
      <c r="A24" s="2"/>
      <c r="B24" s="3"/>
      <c r="C24" s="15" t="s">
        <v>14</v>
      </c>
      <c r="E24" s="2"/>
      <c r="F24" s="3"/>
      <c r="G24" s="15" t="s">
        <v>14</v>
      </c>
      <c r="I24" s="2"/>
      <c r="J24" s="3"/>
      <c r="K24" s="15" t="s">
        <v>14</v>
      </c>
    </row>
    <row r="25" spans="1:11">
      <c r="A25" s="4" t="s">
        <v>18</v>
      </c>
      <c r="B25" s="5" t="s">
        <v>31</v>
      </c>
      <c r="C25" s="6">
        <v>55000</v>
      </c>
      <c r="E25" s="4" t="s">
        <v>18</v>
      </c>
      <c r="F25" s="5" t="s">
        <v>48</v>
      </c>
      <c r="G25" s="6">
        <v>27500</v>
      </c>
      <c r="I25" s="4" t="s">
        <v>18</v>
      </c>
      <c r="J25" s="5" t="s">
        <v>65</v>
      </c>
      <c r="K25" s="6">
        <v>22000</v>
      </c>
    </row>
    <row r="26" spans="1:11">
      <c r="A26" s="4" t="s">
        <v>22</v>
      </c>
      <c r="B26" s="7">
        <v>2</v>
      </c>
      <c r="C26" s="6"/>
      <c r="E26" s="4" t="s">
        <v>22</v>
      </c>
      <c r="F26" s="7">
        <v>2</v>
      </c>
      <c r="G26" s="6"/>
      <c r="I26" s="4" t="s">
        <v>22</v>
      </c>
      <c r="J26" s="7">
        <v>0</v>
      </c>
      <c r="K26" s="6"/>
    </row>
    <row r="27" spans="1:11">
      <c r="A27" s="4" t="s">
        <v>23</v>
      </c>
      <c r="B27" s="8">
        <v>7500</v>
      </c>
      <c r="C27" s="6"/>
      <c r="E27" s="4" t="s">
        <v>23</v>
      </c>
      <c r="F27" s="8">
        <v>0</v>
      </c>
      <c r="G27" s="6"/>
      <c r="I27" s="4" t="s">
        <v>23</v>
      </c>
      <c r="J27" s="8">
        <v>0</v>
      </c>
      <c r="K27" s="6"/>
    </row>
    <row r="28" spans="1:11">
      <c r="A28" s="4" t="s">
        <v>27</v>
      </c>
      <c r="B28" s="8">
        <v>5000</v>
      </c>
      <c r="C28" s="6"/>
      <c r="E28" s="4" t="s">
        <v>27</v>
      </c>
      <c r="F28" s="8">
        <v>2000</v>
      </c>
      <c r="G28" s="6"/>
      <c r="I28" s="4" t="s">
        <v>27</v>
      </c>
      <c r="J28" s="8">
        <v>4000</v>
      </c>
      <c r="K28" s="6"/>
    </row>
    <row r="29" spans="1:11">
      <c r="A29" s="4" t="s">
        <v>19</v>
      </c>
      <c r="B29" s="5" t="s">
        <v>32</v>
      </c>
      <c r="C29" s="6">
        <v>800</v>
      </c>
      <c r="E29" s="4" t="s">
        <v>19</v>
      </c>
      <c r="F29" s="5" t="s">
        <v>50</v>
      </c>
      <c r="G29" s="6">
        <v>30000</v>
      </c>
      <c r="I29" s="4" t="s">
        <v>19</v>
      </c>
      <c r="J29" s="5" t="s">
        <v>66</v>
      </c>
      <c r="K29" s="6">
        <v>31000</v>
      </c>
    </row>
    <row r="30" spans="1:11">
      <c r="A30" s="4" t="s">
        <v>24</v>
      </c>
      <c r="B30" s="7">
        <v>2</v>
      </c>
      <c r="C30" s="19" t="s">
        <v>16</v>
      </c>
      <c r="E30" s="4" t="s">
        <v>24</v>
      </c>
      <c r="F30" s="7">
        <v>3</v>
      </c>
      <c r="G30" s="19" t="s">
        <v>16</v>
      </c>
      <c r="I30" s="4" t="s">
        <v>24</v>
      </c>
      <c r="J30" s="9">
        <v>1</v>
      </c>
      <c r="K30" s="19" t="s">
        <v>16</v>
      </c>
    </row>
    <row r="31" spans="1:11">
      <c r="A31" s="4"/>
      <c r="B31" s="9"/>
      <c r="C31" s="18" t="s">
        <v>116</v>
      </c>
      <c r="E31" s="4"/>
      <c r="F31" s="9"/>
      <c r="G31" s="18" t="s">
        <v>116</v>
      </c>
      <c r="I31" s="4"/>
      <c r="J31" s="9"/>
      <c r="K31" s="18" t="s">
        <v>116</v>
      </c>
    </row>
    <row r="32" spans="1:11" ht="13" thickBot="1">
      <c r="A32" s="10" t="s">
        <v>26</v>
      </c>
      <c r="B32" s="11"/>
      <c r="C32" s="16">
        <f>C25+C29</f>
        <v>55800</v>
      </c>
      <c r="E32" s="10" t="s">
        <v>26</v>
      </c>
      <c r="F32" s="11"/>
      <c r="G32" s="16">
        <f>SUM(G25:G31)</f>
        <v>57500</v>
      </c>
      <c r="I32" s="10" t="s">
        <v>26</v>
      </c>
      <c r="J32" s="11"/>
      <c r="K32" s="16">
        <f>SUM(K25:K31)</f>
        <v>53000</v>
      </c>
    </row>
    <row r="33" spans="1:11" ht="13" thickBot="1"/>
    <row r="34" spans="1:11" ht="13" thickBot="1">
      <c r="A34" s="71">
        <v>4</v>
      </c>
      <c r="B34" s="72"/>
      <c r="C34" s="73"/>
      <c r="E34" s="71">
        <v>14</v>
      </c>
      <c r="F34" s="72"/>
      <c r="G34" s="73"/>
      <c r="I34" s="71">
        <v>24</v>
      </c>
      <c r="J34" s="72"/>
      <c r="K34" s="73"/>
    </row>
    <row r="35" spans="1:11">
      <c r="A35" s="2"/>
      <c r="B35" s="3"/>
      <c r="C35" s="15" t="s">
        <v>14</v>
      </c>
      <c r="E35" s="2"/>
      <c r="F35" s="3"/>
      <c r="G35" s="15" t="s">
        <v>14</v>
      </c>
      <c r="I35" s="2"/>
      <c r="J35" s="3"/>
      <c r="K35" s="15" t="s">
        <v>14</v>
      </c>
    </row>
    <row r="36" spans="1:11">
      <c r="A36" s="4" t="s">
        <v>18</v>
      </c>
      <c r="B36" s="13" t="s">
        <v>33</v>
      </c>
      <c r="C36" s="6">
        <v>60000</v>
      </c>
      <c r="E36" s="4" t="s">
        <v>18</v>
      </c>
      <c r="F36" s="13" t="s">
        <v>49</v>
      </c>
      <c r="G36" s="6">
        <v>58000</v>
      </c>
      <c r="I36" s="4" t="s">
        <v>18</v>
      </c>
      <c r="J36" s="5" t="s">
        <v>67</v>
      </c>
      <c r="K36" s="6">
        <v>35500</v>
      </c>
    </row>
    <row r="37" spans="1:11">
      <c r="A37" s="4" t="s">
        <v>22</v>
      </c>
      <c r="B37" s="7">
        <v>2</v>
      </c>
      <c r="C37" s="6"/>
      <c r="E37" s="4" t="s">
        <v>22</v>
      </c>
      <c r="F37" s="7">
        <v>6</v>
      </c>
      <c r="G37" s="6"/>
      <c r="I37" s="4" t="s">
        <v>22</v>
      </c>
      <c r="J37" s="7">
        <v>4</v>
      </c>
      <c r="K37" s="6"/>
    </row>
    <row r="38" spans="1:11">
      <c r="A38" s="4" t="s">
        <v>23</v>
      </c>
      <c r="B38" s="8">
        <v>15000</v>
      </c>
      <c r="C38" s="6"/>
      <c r="E38" s="4" t="s">
        <v>23</v>
      </c>
      <c r="F38" s="8">
        <v>30000</v>
      </c>
      <c r="G38" s="6"/>
      <c r="I38" s="4" t="s">
        <v>23</v>
      </c>
      <c r="J38" s="8">
        <v>10000</v>
      </c>
      <c r="K38" s="6"/>
    </row>
    <row r="39" spans="1:11">
      <c r="A39" s="4" t="s">
        <v>27</v>
      </c>
      <c r="B39" s="8">
        <v>3000</v>
      </c>
      <c r="C39" s="6"/>
      <c r="E39" s="4" t="s">
        <v>27</v>
      </c>
      <c r="F39" s="8">
        <v>3000</v>
      </c>
      <c r="G39" s="6"/>
      <c r="I39" s="4" t="s">
        <v>27</v>
      </c>
      <c r="J39" s="8">
        <v>6000</v>
      </c>
      <c r="K39" s="6"/>
    </row>
    <row r="40" spans="1:11">
      <c r="A40" s="4" t="s">
        <v>19</v>
      </c>
      <c r="B40" s="5" t="s">
        <v>34</v>
      </c>
      <c r="C40" s="6"/>
      <c r="E40" s="4" t="s">
        <v>19</v>
      </c>
      <c r="F40" s="5" t="s">
        <v>51</v>
      </c>
      <c r="G40" s="6">
        <v>43000</v>
      </c>
      <c r="I40" s="4" t="s">
        <v>19</v>
      </c>
      <c r="J40" s="5" t="s">
        <v>34</v>
      </c>
      <c r="K40" s="6"/>
    </row>
    <row r="41" spans="1:11">
      <c r="A41" s="4" t="s">
        <v>24</v>
      </c>
      <c r="B41" s="14" t="s">
        <v>17</v>
      </c>
      <c r="C41" s="6"/>
      <c r="E41" s="4" t="s">
        <v>24</v>
      </c>
      <c r="F41" s="7">
        <v>3</v>
      </c>
      <c r="G41" s="19" t="s">
        <v>16</v>
      </c>
      <c r="I41" s="4" t="s">
        <v>24</v>
      </c>
      <c r="J41" s="7">
        <v>1</v>
      </c>
      <c r="K41" s="19" t="s">
        <v>16</v>
      </c>
    </row>
    <row r="42" spans="1:11">
      <c r="A42" s="4"/>
      <c r="B42" s="14" t="s">
        <v>17</v>
      </c>
      <c r="C42" s="6"/>
      <c r="E42" s="4"/>
      <c r="F42" s="9"/>
      <c r="G42" s="18" t="s">
        <v>115</v>
      </c>
      <c r="I42" s="4"/>
      <c r="J42" s="9"/>
      <c r="K42" s="18" t="s">
        <v>97</v>
      </c>
    </row>
    <row r="43" spans="1:11" ht="13" thickBot="1">
      <c r="A43" s="10" t="s">
        <v>26</v>
      </c>
      <c r="B43" s="11"/>
      <c r="C43" s="16">
        <v>60000</v>
      </c>
      <c r="E43" s="10" t="s">
        <v>26</v>
      </c>
      <c r="F43" s="11"/>
      <c r="G43" s="16">
        <f>SUM(G36:G42)</f>
        <v>101000</v>
      </c>
      <c r="I43" s="10" t="s">
        <v>26</v>
      </c>
      <c r="J43" s="11"/>
      <c r="K43" s="16">
        <f>SUM(K36:K42)</f>
        <v>35500</v>
      </c>
    </row>
    <row r="44" spans="1:11" ht="13" thickBot="1"/>
    <row r="45" spans="1:11" ht="13" thickBot="1">
      <c r="A45" s="71">
        <v>5</v>
      </c>
      <c r="B45" s="72"/>
      <c r="C45" s="73"/>
      <c r="E45" s="71">
        <v>15</v>
      </c>
      <c r="F45" s="72"/>
      <c r="G45" s="73"/>
      <c r="I45" s="71">
        <v>25</v>
      </c>
      <c r="J45" s="72"/>
      <c r="K45" s="73"/>
    </row>
    <row r="46" spans="1:11">
      <c r="A46" s="2"/>
      <c r="B46" s="3"/>
      <c r="C46" s="15" t="s">
        <v>14</v>
      </c>
      <c r="E46" s="2"/>
      <c r="F46" s="3"/>
      <c r="G46" s="15" t="s">
        <v>14</v>
      </c>
      <c r="I46" s="2"/>
      <c r="J46" s="3"/>
      <c r="K46" s="15" t="s">
        <v>14</v>
      </c>
    </row>
    <row r="47" spans="1:11">
      <c r="A47" s="4" t="s">
        <v>18</v>
      </c>
      <c r="B47" s="5" t="s">
        <v>36</v>
      </c>
      <c r="C47" s="6">
        <v>40000</v>
      </c>
      <c r="E47" s="4" t="s">
        <v>18</v>
      </c>
      <c r="F47" s="5" t="s">
        <v>53</v>
      </c>
      <c r="G47" s="6">
        <v>95000</v>
      </c>
      <c r="I47" s="4" t="s">
        <v>18</v>
      </c>
      <c r="J47" s="5" t="s">
        <v>69</v>
      </c>
      <c r="K47" s="6">
        <v>71000</v>
      </c>
    </row>
    <row r="48" spans="1:11">
      <c r="A48" s="4" t="s">
        <v>22</v>
      </c>
      <c r="B48" s="7">
        <v>0</v>
      </c>
      <c r="C48" s="6"/>
      <c r="E48" s="4" t="s">
        <v>22</v>
      </c>
      <c r="F48" s="7">
        <v>8</v>
      </c>
      <c r="G48" s="6"/>
      <c r="I48" s="4" t="s">
        <v>22</v>
      </c>
      <c r="J48" s="7"/>
      <c r="K48" s="6"/>
    </row>
    <row r="49" spans="1:11">
      <c r="A49" s="4" t="s">
        <v>23</v>
      </c>
      <c r="B49" s="8">
        <v>0</v>
      </c>
      <c r="C49" s="6"/>
      <c r="E49" s="4" t="s">
        <v>23</v>
      </c>
      <c r="F49" s="8">
        <v>50000</v>
      </c>
      <c r="G49" s="6"/>
      <c r="I49" s="4" t="s">
        <v>23</v>
      </c>
      <c r="J49" s="8"/>
      <c r="K49" s="6"/>
    </row>
    <row r="50" spans="1:11">
      <c r="A50" s="4" t="s">
        <v>27</v>
      </c>
      <c r="B50" s="8">
        <v>5000</v>
      </c>
      <c r="C50" s="6"/>
      <c r="E50" s="4" t="s">
        <v>27</v>
      </c>
      <c r="F50" s="8">
        <v>2000</v>
      </c>
      <c r="G50" s="6"/>
      <c r="I50" s="4" t="s">
        <v>27</v>
      </c>
      <c r="J50" s="8"/>
      <c r="K50" s="6"/>
    </row>
    <row r="51" spans="1:11">
      <c r="A51" s="4" t="s">
        <v>19</v>
      </c>
      <c r="B51" s="5" t="s">
        <v>35</v>
      </c>
      <c r="C51" s="6">
        <v>33000</v>
      </c>
      <c r="E51" s="4" t="s">
        <v>19</v>
      </c>
      <c r="F51" s="5" t="s">
        <v>52</v>
      </c>
      <c r="G51" s="6">
        <v>30000</v>
      </c>
      <c r="I51" s="4" t="s">
        <v>19</v>
      </c>
      <c r="J51" s="5" t="s">
        <v>68</v>
      </c>
      <c r="K51" s="6">
        <v>32000</v>
      </c>
    </row>
    <row r="52" spans="1:11">
      <c r="A52" s="4" t="s">
        <v>24</v>
      </c>
      <c r="B52" s="7">
        <v>1</v>
      </c>
      <c r="C52" s="19" t="s">
        <v>16</v>
      </c>
      <c r="E52" s="4" t="s">
        <v>24</v>
      </c>
      <c r="F52" s="7">
        <v>5</v>
      </c>
      <c r="G52" s="19" t="s">
        <v>16</v>
      </c>
      <c r="I52" s="4" t="s">
        <v>24</v>
      </c>
      <c r="J52" s="7">
        <v>4</v>
      </c>
      <c r="K52" s="19" t="s">
        <v>16</v>
      </c>
    </row>
    <row r="53" spans="1:11">
      <c r="A53" s="4"/>
      <c r="B53" s="9"/>
      <c r="C53" s="18" t="s">
        <v>116</v>
      </c>
      <c r="E53" s="4"/>
      <c r="F53" s="9"/>
      <c r="G53" s="18" t="s">
        <v>115</v>
      </c>
      <c r="I53" s="4"/>
      <c r="J53" s="9"/>
      <c r="K53" s="18" t="s">
        <v>117</v>
      </c>
    </row>
    <row r="54" spans="1:11" ht="13" thickBot="1">
      <c r="A54" s="10" t="s">
        <v>26</v>
      </c>
      <c r="B54" s="11"/>
      <c r="C54" s="16">
        <f>C47+C51</f>
        <v>73000</v>
      </c>
      <c r="E54" s="10" t="s">
        <v>26</v>
      </c>
      <c r="F54" s="11"/>
      <c r="G54" s="16">
        <f>SUM(G47:G53)</f>
        <v>125000</v>
      </c>
      <c r="I54" s="10" t="s">
        <v>26</v>
      </c>
      <c r="J54" s="11"/>
      <c r="K54" s="16">
        <f>SUM(K47:K53)</f>
        <v>103000</v>
      </c>
    </row>
    <row r="55" spans="1:11" ht="13" thickBot="1"/>
    <row r="56" spans="1:11" ht="13" thickBot="1">
      <c r="A56" s="71">
        <v>6</v>
      </c>
      <c r="B56" s="72"/>
      <c r="C56" s="73"/>
      <c r="E56" s="71">
        <v>16</v>
      </c>
      <c r="F56" s="72"/>
      <c r="G56" s="73"/>
      <c r="I56" s="71">
        <v>26</v>
      </c>
      <c r="J56" s="72"/>
      <c r="K56" s="73"/>
    </row>
    <row r="57" spans="1:11">
      <c r="A57" s="2"/>
      <c r="B57" s="3"/>
      <c r="C57" s="15" t="s">
        <v>14</v>
      </c>
      <c r="E57" s="2"/>
      <c r="F57" s="3"/>
      <c r="G57" s="15" t="s">
        <v>14</v>
      </c>
      <c r="I57" s="2"/>
      <c r="J57" s="3"/>
      <c r="K57" s="15" t="s">
        <v>14</v>
      </c>
    </row>
    <row r="58" spans="1:11">
      <c r="A58" s="4" t="s">
        <v>18</v>
      </c>
      <c r="B58" s="5" t="s">
        <v>37</v>
      </c>
      <c r="C58" s="6">
        <v>35000</v>
      </c>
      <c r="E58" s="4" t="s">
        <v>18</v>
      </c>
      <c r="F58" s="5" t="s">
        <v>54</v>
      </c>
      <c r="G58" s="6">
        <v>190000</v>
      </c>
      <c r="I58" s="4" t="s">
        <v>18</v>
      </c>
      <c r="J58" s="5" t="s">
        <v>70</v>
      </c>
      <c r="K58" s="6">
        <v>66000</v>
      </c>
    </row>
    <row r="59" spans="1:11">
      <c r="A59" s="4" t="s">
        <v>22</v>
      </c>
      <c r="B59" s="7">
        <v>2</v>
      </c>
      <c r="C59" s="6"/>
      <c r="E59" s="4" t="s">
        <v>22</v>
      </c>
      <c r="F59" s="7">
        <v>14</v>
      </c>
      <c r="G59" s="6"/>
      <c r="I59" s="4" t="s">
        <v>22</v>
      </c>
      <c r="J59" s="7">
        <v>4</v>
      </c>
      <c r="K59" s="6"/>
    </row>
    <row r="60" spans="1:11">
      <c r="A60" s="4" t="s">
        <v>23</v>
      </c>
      <c r="B60" s="8">
        <v>2000</v>
      </c>
      <c r="C60" s="6"/>
      <c r="E60" s="4" t="s">
        <v>23</v>
      </c>
      <c r="F60" s="8">
        <v>150000</v>
      </c>
      <c r="G60" s="6"/>
      <c r="I60" s="4" t="s">
        <v>23</v>
      </c>
      <c r="J60" s="8">
        <v>21000</v>
      </c>
      <c r="K60" s="6"/>
    </row>
    <row r="61" spans="1:11">
      <c r="A61" s="4" t="s">
        <v>27</v>
      </c>
      <c r="B61" s="8">
        <v>4000</v>
      </c>
      <c r="C61" s="6"/>
      <c r="E61" s="4" t="s">
        <v>27</v>
      </c>
      <c r="F61" s="8">
        <v>10000</v>
      </c>
      <c r="G61" s="6"/>
      <c r="I61" s="4" t="s">
        <v>27</v>
      </c>
      <c r="J61" s="8">
        <v>8000</v>
      </c>
      <c r="K61" s="6"/>
    </row>
    <row r="62" spans="1:11">
      <c r="A62" s="4" t="s">
        <v>19</v>
      </c>
      <c r="B62" s="5" t="s">
        <v>38</v>
      </c>
      <c r="C62" s="6">
        <v>17000</v>
      </c>
      <c r="E62" s="4" t="s">
        <v>19</v>
      </c>
      <c r="F62" s="5" t="s">
        <v>30</v>
      </c>
      <c r="G62" s="6"/>
      <c r="I62" s="4" t="s">
        <v>19</v>
      </c>
      <c r="J62" s="5" t="s">
        <v>71</v>
      </c>
      <c r="K62" s="6">
        <v>30000</v>
      </c>
    </row>
    <row r="63" spans="1:11">
      <c r="A63" s="4" t="s">
        <v>24</v>
      </c>
      <c r="B63" s="9">
        <v>1</v>
      </c>
      <c r="C63" s="19" t="s">
        <v>16</v>
      </c>
      <c r="E63" s="4" t="s">
        <v>24</v>
      </c>
      <c r="F63" s="7">
        <v>4</v>
      </c>
      <c r="G63" s="6"/>
      <c r="I63" s="4" t="s">
        <v>24</v>
      </c>
      <c r="J63" s="7">
        <v>3</v>
      </c>
      <c r="K63" s="19" t="s">
        <v>16</v>
      </c>
    </row>
    <row r="64" spans="1:11">
      <c r="A64" s="4"/>
      <c r="B64" s="9"/>
      <c r="C64" s="21" t="s">
        <v>98</v>
      </c>
      <c r="E64" s="4"/>
      <c r="F64" s="9"/>
      <c r="G64" s="6"/>
      <c r="I64" s="4" t="s">
        <v>25</v>
      </c>
      <c r="J64" s="9"/>
      <c r="K64" s="18" t="s">
        <v>116</v>
      </c>
    </row>
    <row r="65" spans="1:11" ht="13" thickBot="1">
      <c r="A65" s="10" t="s">
        <v>26</v>
      </c>
      <c r="B65" s="11"/>
      <c r="C65" s="16">
        <f>SUM(C58:C64)</f>
        <v>52000</v>
      </c>
      <c r="E65" s="10" t="s">
        <v>26</v>
      </c>
      <c r="F65" s="11"/>
      <c r="G65" s="16">
        <v>190000</v>
      </c>
      <c r="I65" s="10" t="s">
        <v>26</v>
      </c>
      <c r="J65" s="11"/>
      <c r="K65" s="16">
        <f>SUM(K58:K64)</f>
        <v>96000</v>
      </c>
    </row>
    <row r="66" spans="1:11" ht="13" thickBot="1"/>
    <row r="67" spans="1:11" ht="13" thickBot="1">
      <c r="A67" s="71">
        <v>7</v>
      </c>
      <c r="B67" s="72"/>
      <c r="C67" s="73"/>
      <c r="E67" s="71">
        <v>17</v>
      </c>
      <c r="F67" s="72"/>
      <c r="G67" s="73"/>
      <c r="I67" s="71">
        <v>27</v>
      </c>
      <c r="J67" s="72"/>
      <c r="K67" s="73"/>
    </row>
    <row r="68" spans="1:11">
      <c r="A68" s="2"/>
      <c r="B68" s="3"/>
      <c r="C68" s="15" t="s">
        <v>14</v>
      </c>
      <c r="E68" s="2"/>
      <c r="F68" s="3"/>
      <c r="G68" s="15" t="s">
        <v>14</v>
      </c>
      <c r="I68" s="2"/>
      <c r="J68" s="3"/>
      <c r="K68" s="15" t="s">
        <v>14</v>
      </c>
    </row>
    <row r="69" spans="1:11">
      <c r="A69" s="4" t="s">
        <v>18</v>
      </c>
      <c r="B69" s="5" t="s">
        <v>39</v>
      </c>
      <c r="C69" s="6">
        <v>110000</v>
      </c>
      <c r="E69" s="4" t="s">
        <v>18</v>
      </c>
      <c r="F69" s="5" t="s">
        <v>55</v>
      </c>
      <c r="G69" s="6">
        <v>57000</v>
      </c>
      <c r="I69" s="4" t="s">
        <v>18</v>
      </c>
      <c r="J69" s="5" t="s">
        <v>72</v>
      </c>
      <c r="K69" s="6">
        <v>37000</v>
      </c>
    </row>
    <row r="70" spans="1:11">
      <c r="A70" s="4" t="s">
        <v>22</v>
      </c>
      <c r="B70" s="7">
        <v>12</v>
      </c>
      <c r="C70" s="6"/>
      <c r="E70" s="4" t="s">
        <v>22</v>
      </c>
      <c r="F70" s="7">
        <v>2</v>
      </c>
      <c r="G70" s="6"/>
      <c r="I70" s="4" t="s">
        <v>22</v>
      </c>
      <c r="J70" s="7">
        <v>2</v>
      </c>
      <c r="K70" s="6"/>
    </row>
    <row r="71" spans="1:11">
      <c r="A71" s="4" t="s">
        <v>23</v>
      </c>
      <c r="B71" s="8">
        <v>100000</v>
      </c>
      <c r="C71" s="6"/>
      <c r="E71" s="4" t="s">
        <v>23</v>
      </c>
      <c r="F71" s="8">
        <v>2000</v>
      </c>
      <c r="G71" s="6"/>
      <c r="I71" s="4" t="s">
        <v>23</v>
      </c>
      <c r="J71" s="8">
        <v>30000</v>
      </c>
      <c r="K71" s="6"/>
    </row>
    <row r="72" spans="1:11">
      <c r="A72" s="4" t="s">
        <v>27</v>
      </c>
      <c r="B72" s="8">
        <v>1000</v>
      </c>
      <c r="C72" s="6"/>
      <c r="E72" s="4" t="s">
        <v>27</v>
      </c>
      <c r="F72" s="8">
        <v>4000</v>
      </c>
      <c r="G72" s="6"/>
      <c r="I72" s="4" t="s">
        <v>27</v>
      </c>
      <c r="J72" s="8">
        <v>9000</v>
      </c>
      <c r="K72" s="6"/>
    </row>
    <row r="73" spans="1:11">
      <c r="A73" s="4" t="s">
        <v>19</v>
      </c>
      <c r="B73" s="5" t="s">
        <v>30</v>
      </c>
      <c r="C73" s="6"/>
      <c r="E73" s="4" t="s">
        <v>19</v>
      </c>
      <c r="F73" s="5" t="s">
        <v>56</v>
      </c>
      <c r="G73" s="6">
        <v>41000</v>
      </c>
      <c r="I73" s="4" t="s">
        <v>19</v>
      </c>
      <c r="J73" s="5" t="s">
        <v>73</v>
      </c>
      <c r="K73" s="6">
        <v>100000</v>
      </c>
    </row>
    <row r="74" spans="1:11">
      <c r="A74" s="4" t="s">
        <v>24</v>
      </c>
      <c r="B74" s="9">
        <v>4</v>
      </c>
      <c r="C74" s="19" t="s">
        <v>16</v>
      </c>
      <c r="E74" s="4" t="s">
        <v>24</v>
      </c>
      <c r="F74" s="7">
        <v>3</v>
      </c>
      <c r="G74" s="19" t="s">
        <v>16</v>
      </c>
      <c r="I74" s="4" t="s">
        <v>24</v>
      </c>
      <c r="J74" s="7">
        <v>2</v>
      </c>
      <c r="K74" s="19" t="s">
        <v>16</v>
      </c>
    </row>
    <row r="75" spans="1:11">
      <c r="A75" s="4" t="s">
        <v>25</v>
      </c>
      <c r="B75" s="9">
        <v>5</v>
      </c>
      <c r="C75" s="20" t="s">
        <v>97</v>
      </c>
      <c r="E75" s="4"/>
      <c r="F75" s="9"/>
      <c r="G75" s="18" t="s">
        <v>115</v>
      </c>
      <c r="I75" s="4" t="s">
        <v>25</v>
      </c>
      <c r="J75" s="9"/>
      <c r="K75" s="18" t="s">
        <v>115</v>
      </c>
    </row>
    <row r="76" spans="1:11" ht="13" thickBot="1">
      <c r="A76" s="10" t="s">
        <v>26</v>
      </c>
      <c r="B76" s="11"/>
      <c r="C76" s="16">
        <v>110000</v>
      </c>
      <c r="E76" s="10" t="s">
        <v>26</v>
      </c>
      <c r="F76" s="11"/>
      <c r="G76" s="16">
        <f>SUM(G69:G75)</f>
        <v>98000</v>
      </c>
      <c r="I76" s="10" t="s">
        <v>26</v>
      </c>
      <c r="J76" s="11"/>
      <c r="K76" s="16">
        <f>SUM(K69:K75)</f>
        <v>137000</v>
      </c>
    </row>
    <row r="77" spans="1:11" ht="13" thickBot="1"/>
    <row r="78" spans="1:11" ht="13" thickBot="1">
      <c r="A78" s="71">
        <v>8</v>
      </c>
      <c r="B78" s="72"/>
      <c r="C78" s="73"/>
      <c r="E78" s="71">
        <v>18</v>
      </c>
      <c r="F78" s="72"/>
      <c r="G78" s="73"/>
      <c r="I78" s="71">
        <v>28</v>
      </c>
      <c r="J78" s="72"/>
      <c r="K78" s="73"/>
    </row>
    <row r="79" spans="1:11">
      <c r="A79" s="2"/>
      <c r="B79" s="3"/>
      <c r="C79" s="15" t="s">
        <v>14</v>
      </c>
      <c r="E79" s="2"/>
      <c r="F79" s="3"/>
      <c r="G79" s="15" t="s">
        <v>14</v>
      </c>
      <c r="I79" s="2"/>
      <c r="J79" s="3"/>
      <c r="K79" s="15" t="s">
        <v>14</v>
      </c>
    </row>
    <row r="80" spans="1:11">
      <c r="A80" s="4" t="s">
        <v>18</v>
      </c>
      <c r="B80" s="5" t="s">
        <v>40</v>
      </c>
      <c r="C80" s="6">
        <v>68000</v>
      </c>
      <c r="E80" s="4" t="s">
        <v>18</v>
      </c>
      <c r="F80" s="5" t="s">
        <v>57</v>
      </c>
      <c r="G80" s="6">
        <v>100000</v>
      </c>
      <c r="I80" s="4" t="s">
        <v>18</v>
      </c>
      <c r="J80" s="5" t="s">
        <v>74</v>
      </c>
      <c r="K80" s="6">
        <v>65000</v>
      </c>
    </row>
    <row r="81" spans="1:11">
      <c r="A81" s="4" t="s">
        <v>22</v>
      </c>
      <c r="B81" s="7">
        <v>6</v>
      </c>
      <c r="C81" s="6"/>
      <c r="E81" s="4" t="s">
        <v>22</v>
      </c>
      <c r="F81" s="7">
        <v>6</v>
      </c>
      <c r="G81" s="6"/>
      <c r="I81" s="4" t="s">
        <v>22</v>
      </c>
      <c r="J81" s="7">
        <v>2</v>
      </c>
      <c r="K81" s="6"/>
    </row>
    <row r="82" spans="1:11">
      <c r="A82" s="4" t="s">
        <v>23</v>
      </c>
      <c r="B82" s="8">
        <v>25000</v>
      </c>
      <c r="C82" s="6"/>
      <c r="E82" s="4" t="s">
        <v>23</v>
      </c>
      <c r="F82" s="8">
        <v>60000</v>
      </c>
      <c r="G82" s="6"/>
      <c r="I82" s="4" t="s">
        <v>23</v>
      </c>
      <c r="J82" s="8">
        <v>3000</v>
      </c>
      <c r="K82" s="6"/>
    </row>
    <row r="83" spans="1:11">
      <c r="A83" s="4" t="s">
        <v>27</v>
      </c>
      <c r="B83" s="8">
        <v>6000</v>
      </c>
      <c r="C83" s="6"/>
      <c r="E83" s="4" t="s">
        <v>27</v>
      </c>
      <c r="F83" s="8">
        <v>5000</v>
      </c>
      <c r="G83" s="6"/>
      <c r="I83" s="4" t="s">
        <v>27</v>
      </c>
      <c r="J83" s="8">
        <v>2000</v>
      </c>
      <c r="K83" s="6"/>
    </row>
    <row r="84" spans="1:11">
      <c r="A84" s="4" t="s">
        <v>19</v>
      </c>
      <c r="B84" s="5" t="s">
        <v>30</v>
      </c>
      <c r="C84" s="6"/>
      <c r="E84" s="4" t="s">
        <v>19</v>
      </c>
      <c r="F84" s="5" t="s">
        <v>32</v>
      </c>
      <c r="G84" s="17"/>
      <c r="I84" s="4" t="s">
        <v>19</v>
      </c>
      <c r="J84" s="5" t="s">
        <v>75</v>
      </c>
      <c r="K84" s="6">
        <v>46000</v>
      </c>
    </row>
    <row r="85" spans="1:11">
      <c r="A85" s="4" t="s">
        <v>24</v>
      </c>
      <c r="B85" s="7">
        <v>3</v>
      </c>
      <c r="C85" s="19" t="s">
        <v>16</v>
      </c>
      <c r="E85" s="4" t="s">
        <v>24</v>
      </c>
      <c r="F85" s="7">
        <v>4</v>
      </c>
      <c r="G85" s="19" t="s">
        <v>16</v>
      </c>
      <c r="I85" s="4" t="s">
        <v>24</v>
      </c>
      <c r="J85" s="9">
        <v>2</v>
      </c>
      <c r="K85" s="19" t="s">
        <v>16</v>
      </c>
    </row>
    <row r="86" spans="1:11">
      <c r="A86" s="4"/>
      <c r="B86" s="9"/>
      <c r="C86" s="20" t="s">
        <v>97</v>
      </c>
      <c r="E86" s="4"/>
      <c r="F86" s="9"/>
      <c r="G86" s="18" t="s">
        <v>115</v>
      </c>
      <c r="I86" s="4"/>
      <c r="J86" s="9"/>
      <c r="K86" s="18" t="s">
        <v>115</v>
      </c>
    </row>
    <row r="87" spans="1:11" ht="13" thickBot="1">
      <c r="A87" s="10" t="s">
        <v>26</v>
      </c>
      <c r="B87" s="11"/>
      <c r="C87" s="16">
        <v>68000</v>
      </c>
      <c r="E87" s="10" t="s">
        <v>26</v>
      </c>
      <c r="F87" s="11"/>
      <c r="G87" s="16">
        <v>100000</v>
      </c>
      <c r="I87" s="10" t="s">
        <v>26</v>
      </c>
      <c r="J87" s="11"/>
      <c r="K87" s="16">
        <f>SUM(K80:K86)</f>
        <v>111000</v>
      </c>
    </row>
    <row r="88" spans="1:11" ht="13" thickBot="1"/>
    <row r="89" spans="1:11" ht="13" thickBot="1">
      <c r="A89" s="71">
        <v>9</v>
      </c>
      <c r="B89" s="72"/>
      <c r="C89" s="73"/>
      <c r="E89" s="71">
        <v>19</v>
      </c>
      <c r="F89" s="72"/>
      <c r="G89" s="73"/>
      <c r="I89" s="71">
        <v>29</v>
      </c>
      <c r="J89" s="72"/>
      <c r="K89" s="73"/>
    </row>
    <row r="90" spans="1:11">
      <c r="A90" s="2"/>
      <c r="B90" s="3"/>
      <c r="C90" s="15" t="s">
        <v>14</v>
      </c>
      <c r="E90" s="2"/>
      <c r="F90" s="3"/>
      <c r="G90" s="15" t="s">
        <v>14</v>
      </c>
      <c r="I90" s="2"/>
      <c r="J90" s="3"/>
      <c r="K90" s="15" t="s">
        <v>14</v>
      </c>
    </row>
    <row r="91" spans="1:11">
      <c r="A91" s="4" t="s">
        <v>18</v>
      </c>
      <c r="B91" s="5" t="s">
        <v>41</v>
      </c>
      <c r="C91" s="6">
        <v>84000</v>
      </c>
      <c r="E91" s="4" t="s">
        <v>18</v>
      </c>
      <c r="F91" s="5" t="s">
        <v>58</v>
      </c>
      <c r="G91" s="6">
        <v>60000</v>
      </c>
      <c r="I91" s="4" t="s">
        <v>18</v>
      </c>
      <c r="J91" s="5" t="s">
        <v>76</v>
      </c>
      <c r="K91" s="6">
        <v>70000</v>
      </c>
    </row>
    <row r="92" spans="1:11">
      <c r="A92" s="4" t="s">
        <v>22</v>
      </c>
      <c r="B92" s="7">
        <v>4</v>
      </c>
      <c r="C92" s="6"/>
      <c r="E92" s="4" t="s">
        <v>22</v>
      </c>
      <c r="F92" s="7">
        <v>4</v>
      </c>
      <c r="G92" s="6"/>
      <c r="I92" s="4" t="s">
        <v>22</v>
      </c>
      <c r="J92" s="7">
        <v>2</v>
      </c>
      <c r="K92" s="6"/>
    </row>
    <row r="93" spans="1:11">
      <c r="A93" s="4" t="s">
        <v>23</v>
      </c>
      <c r="B93" s="8">
        <v>30000</v>
      </c>
      <c r="C93" s="6"/>
      <c r="E93" s="4" t="s">
        <v>23</v>
      </c>
      <c r="F93" s="8">
        <v>20000</v>
      </c>
      <c r="G93" s="6"/>
      <c r="I93" s="4" t="s">
        <v>23</v>
      </c>
      <c r="J93" s="8">
        <v>5000</v>
      </c>
      <c r="K93" s="6"/>
    </row>
    <row r="94" spans="1:11">
      <c r="A94" s="4" t="s">
        <v>27</v>
      </c>
      <c r="B94" s="8">
        <v>2000</v>
      </c>
      <c r="C94" s="6"/>
      <c r="E94" s="4" t="s">
        <v>27</v>
      </c>
      <c r="F94" s="8">
        <v>3000</v>
      </c>
      <c r="G94" s="6"/>
      <c r="I94" s="4" t="s">
        <v>27</v>
      </c>
      <c r="J94" s="8">
        <v>2000</v>
      </c>
      <c r="K94" s="6"/>
    </row>
    <row r="95" spans="1:11">
      <c r="A95" s="4" t="s">
        <v>19</v>
      </c>
      <c r="B95" s="5" t="s">
        <v>42</v>
      </c>
      <c r="C95" s="6">
        <v>51000</v>
      </c>
      <c r="E95" s="4" t="s">
        <v>19</v>
      </c>
      <c r="F95" s="5" t="s">
        <v>59</v>
      </c>
      <c r="G95" s="6">
        <v>63000</v>
      </c>
      <c r="I95" s="4" t="s">
        <v>19</v>
      </c>
      <c r="J95" s="5" t="s">
        <v>30</v>
      </c>
      <c r="K95" s="6"/>
    </row>
    <row r="96" spans="1:11">
      <c r="A96" s="4" t="s">
        <v>24</v>
      </c>
      <c r="B96" s="7">
        <v>3</v>
      </c>
      <c r="C96" s="19" t="s">
        <v>16</v>
      </c>
      <c r="E96" s="4" t="s">
        <v>24</v>
      </c>
      <c r="F96" s="7">
        <v>2</v>
      </c>
      <c r="G96" s="19" t="s">
        <v>16</v>
      </c>
      <c r="I96" s="4" t="s">
        <v>24</v>
      </c>
      <c r="J96" s="9">
        <v>1</v>
      </c>
      <c r="K96" s="19" t="s">
        <v>16</v>
      </c>
    </row>
    <row r="97" spans="1:11">
      <c r="A97" s="4"/>
      <c r="B97" s="9"/>
      <c r="C97" s="18" t="s">
        <v>115</v>
      </c>
      <c r="E97" s="4" t="s">
        <v>25</v>
      </c>
      <c r="F97" s="9"/>
      <c r="G97" s="18" t="s">
        <v>115</v>
      </c>
      <c r="I97" s="4"/>
      <c r="J97" s="9"/>
      <c r="K97" s="21" t="s">
        <v>97</v>
      </c>
    </row>
    <row r="98" spans="1:11" ht="13" thickBot="1">
      <c r="A98" s="10" t="s">
        <v>26</v>
      </c>
      <c r="B98" s="11"/>
      <c r="C98" s="16">
        <f>SUM(C91:C97)</f>
        <v>135000</v>
      </c>
      <c r="E98" s="10" t="s">
        <v>26</v>
      </c>
      <c r="F98" s="11"/>
      <c r="G98" s="16">
        <f>SUM(G91:G97)</f>
        <v>123000</v>
      </c>
      <c r="I98" s="10" t="s">
        <v>26</v>
      </c>
      <c r="J98" s="11"/>
      <c r="K98" s="16">
        <f>SUM(K91:K97)</f>
        <v>70000</v>
      </c>
    </row>
    <row r="99" spans="1:11" ht="13" thickBot="1"/>
    <row r="100" spans="1:11" ht="13" thickBot="1">
      <c r="A100" s="71">
        <v>10</v>
      </c>
      <c r="B100" s="72"/>
      <c r="C100" s="73"/>
      <c r="E100" s="71">
        <v>20</v>
      </c>
      <c r="F100" s="72"/>
      <c r="G100" s="73"/>
      <c r="I100" s="71">
        <v>30</v>
      </c>
      <c r="J100" s="72"/>
      <c r="K100" s="73"/>
    </row>
    <row r="101" spans="1:11">
      <c r="A101" s="2"/>
      <c r="B101" s="3"/>
      <c r="C101" s="15" t="s">
        <v>14</v>
      </c>
      <c r="E101" s="2"/>
      <c r="F101" s="3"/>
      <c r="G101" s="15" t="s">
        <v>14</v>
      </c>
      <c r="I101" s="2"/>
      <c r="J101" s="3"/>
      <c r="K101" s="15" t="s">
        <v>14</v>
      </c>
    </row>
    <row r="102" spans="1:11">
      <c r="A102" s="4" t="s">
        <v>18</v>
      </c>
      <c r="B102" s="5" t="s">
        <v>43</v>
      </c>
      <c r="C102" s="6">
        <v>53000</v>
      </c>
      <c r="E102" s="4" t="s">
        <v>18</v>
      </c>
      <c r="F102" s="5" t="s">
        <v>60</v>
      </c>
      <c r="G102" s="6">
        <v>49000</v>
      </c>
      <c r="I102" s="4" t="s">
        <v>18</v>
      </c>
      <c r="J102" s="5" t="s">
        <v>78</v>
      </c>
      <c r="K102" s="6">
        <v>61000</v>
      </c>
    </row>
    <row r="103" spans="1:11">
      <c r="A103" s="4" t="s">
        <v>22</v>
      </c>
      <c r="B103" s="7">
        <v>0</v>
      </c>
      <c r="C103" s="6"/>
      <c r="E103" s="4" t="s">
        <v>22</v>
      </c>
      <c r="F103" s="7">
        <v>1</v>
      </c>
      <c r="G103" s="6"/>
      <c r="I103" s="4" t="s">
        <v>22</v>
      </c>
      <c r="J103" s="7">
        <v>2</v>
      </c>
      <c r="K103" s="6"/>
    </row>
    <row r="104" spans="1:11">
      <c r="A104" s="4" t="s">
        <v>23</v>
      </c>
      <c r="B104" s="8">
        <v>0</v>
      </c>
      <c r="C104" s="6"/>
      <c r="E104" s="4" t="s">
        <v>23</v>
      </c>
      <c r="F104" s="8">
        <v>0</v>
      </c>
      <c r="G104" s="6"/>
      <c r="I104" s="4" t="s">
        <v>23</v>
      </c>
      <c r="J104" s="8">
        <v>3000</v>
      </c>
      <c r="K104" s="6"/>
    </row>
    <row r="105" spans="1:11">
      <c r="A105" s="4" t="s">
        <v>27</v>
      </c>
      <c r="B105" s="8">
        <v>8000</v>
      </c>
      <c r="C105" s="6"/>
      <c r="E105" s="4" t="s">
        <v>27</v>
      </c>
      <c r="F105" s="8">
        <v>8000</v>
      </c>
      <c r="G105" s="6"/>
      <c r="I105" s="4" t="s">
        <v>27</v>
      </c>
      <c r="J105" s="8">
        <v>10000</v>
      </c>
      <c r="K105" s="6"/>
    </row>
    <row r="106" spans="1:11">
      <c r="A106" s="4" t="s">
        <v>19</v>
      </c>
      <c r="B106" s="5" t="s">
        <v>44</v>
      </c>
      <c r="C106" s="6">
        <v>28000</v>
      </c>
      <c r="E106" s="4" t="s">
        <v>19</v>
      </c>
      <c r="F106" s="5" t="s">
        <v>61</v>
      </c>
      <c r="G106" s="6">
        <v>26000</v>
      </c>
      <c r="I106" s="4" t="s">
        <v>19</v>
      </c>
      <c r="J106" s="5" t="s">
        <v>77</v>
      </c>
      <c r="K106" s="6">
        <v>27000</v>
      </c>
    </row>
    <row r="107" spans="1:11">
      <c r="A107" s="4" t="s">
        <v>24</v>
      </c>
      <c r="B107" s="7">
        <v>1</v>
      </c>
      <c r="C107" s="19" t="s">
        <v>16</v>
      </c>
      <c r="E107" s="4" t="s">
        <v>24</v>
      </c>
      <c r="F107" s="7" t="s">
        <v>17</v>
      </c>
      <c r="G107" s="6"/>
      <c r="I107" s="4" t="s">
        <v>24</v>
      </c>
      <c r="J107" s="9">
        <v>1</v>
      </c>
      <c r="K107" s="19" t="s">
        <v>16</v>
      </c>
    </row>
    <row r="108" spans="1:11">
      <c r="A108" s="4"/>
      <c r="B108" s="9"/>
      <c r="C108" s="18" t="s">
        <v>116</v>
      </c>
      <c r="E108" s="4"/>
      <c r="F108" s="9"/>
      <c r="G108" s="6"/>
      <c r="I108" s="4"/>
      <c r="J108" s="9"/>
      <c r="K108" s="18" t="s">
        <v>116</v>
      </c>
    </row>
    <row r="109" spans="1:11" ht="13" thickBot="1">
      <c r="A109" s="10" t="s">
        <v>26</v>
      </c>
      <c r="B109" s="11"/>
      <c r="C109" s="16">
        <f>SUM(C102:C108)</f>
        <v>81000</v>
      </c>
      <c r="E109" s="10" t="s">
        <v>26</v>
      </c>
      <c r="F109" s="11"/>
      <c r="G109" s="16">
        <f>SUM(G102:G108)</f>
        <v>75000</v>
      </c>
      <c r="I109" s="10" t="s">
        <v>26</v>
      </c>
      <c r="J109" s="11"/>
      <c r="K109" s="16">
        <f>SUM(K102:K108)</f>
        <v>88000</v>
      </c>
    </row>
  </sheetData>
  <sheetProtection sheet="1" objects="1" scenarios="1"/>
  <mergeCells count="30">
    <mergeCell ref="I100:K100"/>
    <mergeCell ref="E100:G100"/>
    <mergeCell ref="I1:K1"/>
    <mergeCell ref="I12:K12"/>
    <mergeCell ref="I23:K23"/>
    <mergeCell ref="I34:K34"/>
    <mergeCell ref="I45:K45"/>
    <mergeCell ref="I56:K56"/>
    <mergeCell ref="I67:K67"/>
    <mergeCell ref="I78:K78"/>
    <mergeCell ref="I89:K89"/>
    <mergeCell ref="E34:G34"/>
    <mergeCell ref="E45:G45"/>
    <mergeCell ref="E56:G56"/>
    <mergeCell ref="E67:G67"/>
    <mergeCell ref="E78:G78"/>
    <mergeCell ref="E1:G1"/>
    <mergeCell ref="E12:G12"/>
    <mergeCell ref="E23:G23"/>
    <mergeCell ref="A100:C100"/>
    <mergeCell ref="A1:C1"/>
    <mergeCell ref="A12:C12"/>
    <mergeCell ref="A23:C23"/>
    <mergeCell ref="A34:C34"/>
    <mergeCell ref="E89:G89"/>
    <mergeCell ref="A45:C45"/>
    <mergeCell ref="A56:C56"/>
    <mergeCell ref="A67:C67"/>
    <mergeCell ref="A78:C78"/>
    <mergeCell ref="A89:C89"/>
  </mergeCells>
  <phoneticPr fontId="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6"/>
  <sheetViews>
    <sheetView zoomScale="118" zoomScaleNormal="118" zoomScalePageLayoutView="118" workbookViewId="0">
      <selection activeCell="E2" sqref="E2"/>
    </sheetView>
  </sheetViews>
  <sheetFormatPr baseColWidth="10" defaultColWidth="8.83203125" defaultRowHeight="12" x14ac:dyDescent="0"/>
  <cols>
    <col min="1" max="1" width="28.5" customWidth="1"/>
    <col min="2" max="2" width="11.83203125" customWidth="1"/>
    <col min="5" max="5" width="11.6640625" customWidth="1"/>
    <col min="6" max="6" width="23.5" customWidth="1"/>
    <col min="7" max="7" width="25.83203125" customWidth="1"/>
    <col min="8" max="8" width="21.1640625" customWidth="1"/>
  </cols>
  <sheetData>
    <row r="1" spans="1:8" ht="18" thickBot="1">
      <c r="A1" s="74" t="s">
        <v>112</v>
      </c>
      <c r="B1" s="75"/>
      <c r="C1" s="75"/>
      <c r="D1" s="75"/>
      <c r="E1" s="76"/>
      <c r="F1" s="46"/>
      <c r="G1" s="74" t="s">
        <v>126</v>
      </c>
      <c r="H1" s="76"/>
    </row>
    <row r="2" spans="1:8" ht="13" thickBot="1"/>
    <row r="3" spans="1:8" ht="18" thickBot="1">
      <c r="G3" s="77" t="s">
        <v>131</v>
      </c>
      <c r="H3" s="78"/>
    </row>
    <row r="4" spans="1:8" ht="15">
      <c r="A4" s="47"/>
      <c r="B4" s="49" t="s">
        <v>118</v>
      </c>
      <c r="C4" s="49" t="s">
        <v>119</v>
      </c>
      <c r="D4" s="49" t="s">
        <v>77</v>
      </c>
      <c r="E4" s="49" t="s">
        <v>122</v>
      </c>
      <c r="G4" s="62"/>
      <c r="H4" s="63" t="s">
        <v>128</v>
      </c>
    </row>
    <row r="5" spans="1:8" ht="15">
      <c r="A5" s="48" t="s">
        <v>113</v>
      </c>
      <c r="B5" s="47">
        <v>2007</v>
      </c>
      <c r="C5" s="47" t="s">
        <v>133</v>
      </c>
      <c r="D5" s="47">
        <v>5</v>
      </c>
      <c r="E5" s="47" t="s">
        <v>134</v>
      </c>
      <c r="F5" s="45"/>
      <c r="G5" s="50" t="s">
        <v>127</v>
      </c>
      <c r="H5" s="47">
        <f>1800*12</f>
        <v>21600</v>
      </c>
    </row>
    <row r="6" spans="1:8" ht="15">
      <c r="A6" s="46"/>
      <c r="F6" s="36"/>
      <c r="G6" s="50" t="s">
        <v>129</v>
      </c>
      <c r="H6" s="47">
        <v>1800</v>
      </c>
    </row>
    <row r="7" spans="1:8" ht="15">
      <c r="A7" s="50" t="s">
        <v>120</v>
      </c>
      <c r="B7" s="51">
        <v>5980</v>
      </c>
      <c r="F7" s="36"/>
    </row>
    <row r="8" spans="1:8" ht="16" thickBot="1">
      <c r="A8" s="50" t="s">
        <v>124</v>
      </c>
      <c r="B8" s="47">
        <v>5.5E-2</v>
      </c>
      <c r="F8" s="36"/>
    </row>
    <row r="9" spans="1:8" ht="18" thickBot="1">
      <c r="A9" s="50" t="s">
        <v>125</v>
      </c>
      <c r="B9" s="47">
        <f>B8/12</f>
        <v>4.5833333333333334E-3</v>
      </c>
      <c r="F9" s="36"/>
      <c r="G9" s="77" t="s">
        <v>130</v>
      </c>
      <c r="H9" s="78"/>
    </row>
    <row r="10" spans="1:8" ht="15">
      <c r="A10" s="50" t="s">
        <v>121</v>
      </c>
      <c r="B10" s="47">
        <v>4</v>
      </c>
      <c r="F10" s="36"/>
      <c r="G10" s="60" t="s">
        <v>120</v>
      </c>
      <c r="H10" s="61"/>
    </row>
    <row r="11" spans="1:8" ht="15">
      <c r="A11" s="52"/>
      <c r="B11" s="47"/>
      <c r="F11" s="36"/>
      <c r="G11" s="50" t="s">
        <v>124</v>
      </c>
      <c r="H11" s="47"/>
    </row>
    <row r="12" spans="1:8" ht="15">
      <c r="A12" s="53" t="s">
        <v>114</v>
      </c>
      <c r="B12" s="47">
        <f>B10*12</f>
        <v>48</v>
      </c>
      <c r="G12" s="50" t="s">
        <v>125</v>
      </c>
      <c r="H12" s="47">
        <f>H11/12</f>
        <v>0</v>
      </c>
    </row>
    <row r="13" spans="1:8" ht="15">
      <c r="A13" s="54"/>
      <c r="B13" s="54"/>
      <c r="G13" s="50" t="s">
        <v>121</v>
      </c>
      <c r="H13" s="47"/>
    </row>
    <row r="14" spans="1:8">
      <c r="A14" s="57"/>
      <c r="B14" s="57"/>
      <c r="G14" s="52"/>
      <c r="H14" s="47"/>
    </row>
    <row r="15" spans="1:8" ht="15">
      <c r="A15" s="55"/>
      <c r="B15" s="56"/>
      <c r="G15" s="53" t="s">
        <v>114</v>
      </c>
      <c r="H15" s="47">
        <f>H13*12</f>
        <v>0</v>
      </c>
    </row>
    <row r="16" spans="1:8" ht="15">
      <c r="A16" s="58" t="s">
        <v>123</v>
      </c>
      <c r="B16" s="64">
        <f>PMT(B9,B12,B7,0,1)</f>
        <v>-138.43920881849618</v>
      </c>
      <c r="G16" s="54"/>
      <c r="H16" s="54"/>
    </row>
    <row r="17" spans="1:8">
      <c r="G17" s="57"/>
      <c r="H17" s="57"/>
    </row>
    <row r="18" spans="1:8">
      <c r="B18" t="s">
        <v>138</v>
      </c>
      <c r="G18" s="55"/>
      <c r="H18" s="56"/>
    </row>
    <row r="19" spans="1:8" ht="15">
      <c r="B19" t="s">
        <v>139</v>
      </c>
      <c r="G19" s="58" t="s">
        <v>123</v>
      </c>
      <c r="H19" s="59" t="e">
        <f>PMT(H12,H15,H10,0,1)</f>
        <v>#NUM!</v>
      </c>
    </row>
    <row r="20" spans="1:8" ht="13" thickBot="1"/>
    <row r="21" spans="1:8" ht="18" thickBot="1">
      <c r="A21" s="74" t="s">
        <v>112</v>
      </c>
      <c r="B21" s="75"/>
      <c r="C21" s="75"/>
      <c r="D21" s="75"/>
      <c r="E21" s="76"/>
    </row>
    <row r="24" spans="1:8" ht="15">
      <c r="A24" s="47"/>
      <c r="B24" s="49" t="s">
        <v>118</v>
      </c>
      <c r="C24" s="49" t="s">
        <v>119</v>
      </c>
      <c r="D24" s="49" t="s">
        <v>77</v>
      </c>
      <c r="E24" s="49" t="s">
        <v>122</v>
      </c>
    </row>
    <row r="25" spans="1:8" ht="15">
      <c r="A25" s="48" t="s">
        <v>113</v>
      </c>
      <c r="B25" s="47">
        <v>2010</v>
      </c>
      <c r="C25" s="47" t="s">
        <v>135</v>
      </c>
      <c r="D25" s="47" t="s">
        <v>136</v>
      </c>
      <c r="E25" s="47" t="s">
        <v>137</v>
      </c>
    </row>
    <row r="26" spans="1:8" ht="15">
      <c r="A26" s="46"/>
    </row>
    <row r="27" spans="1:8" ht="15">
      <c r="A27" s="50" t="s">
        <v>120</v>
      </c>
      <c r="B27" s="51">
        <v>5980</v>
      </c>
    </row>
    <row r="28" spans="1:8" ht="15">
      <c r="A28" s="50" t="s">
        <v>124</v>
      </c>
      <c r="B28" s="47"/>
    </row>
    <row r="29" spans="1:8" ht="15">
      <c r="A29" s="50" t="s">
        <v>125</v>
      </c>
      <c r="B29" s="47"/>
    </row>
    <row r="30" spans="1:8" ht="15">
      <c r="A30" s="50" t="s">
        <v>121</v>
      </c>
      <c r="B30" s="47">
        <v>4</v>
      </c>
    </row>
    <row r="31" spans="1:8">
      <c r="A31" s="52"/>
      <c r="B31" s="47"/>
    </row>
    <row r="32" spans="1:8" ht="15">
      <c r="A32" s="53" t="s">
        <v>114</v>
      </c>
      <c r="B32" s="47"/>
    </row>
    <row r="33" spans="1:2">
      <c r="A33" s="54"/>
      <c r="B33" s="54"/>
    </row>
    <row r="34" spans="1:2">
      <c r="A34" s="57"/>
      <c r="B34" s="57"/>
    </row>
    <row r="35" spans="1:2">
      <c r="A35" s="55"/>
      <c r="B35" s="56"/>
    </row>
    <row r="36" spans="1:2" ht="15">
      <c r="A36" s="58" t="s">
        <v>123</v>
      </c>
      <c r="B36" s="64" t="e">
        <f>PMT(B29,B32,B27,0,1)</f>
        <v>#NUM!</v>
      </c>
    </row>
  </sheetData>
  <mergeCells count="5">
    <mergeCell ref="A21:E21"/>
    <mergeCell ref="G1:H1"/>
    <mergeCell ref="G9:H9"/>
    <mergeCell ref="G3:H3"/>
    <mergeCell ref="A1:E1"/>
  </mergeCells>
  <phoneticPr fontId="2" type="noConversion"/>
  <pageMargins left="0.25" right="0.25" top="0.75000000000000011" bottom="0.75000000000000011" header="0.30000000000000004" footer="0.30000000000000004"/>
  <pageSetup scale="87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zoomScale="118" zoomScaleNormal="118" zoomScalePageLayoutView="118" workbookViewId="0">
      <selection activeCell="N37" sqref="N37"/>
    </sheetView>
  </sheetViews>
  <sheetFormatPr baseColWidth="10" defaultRowHeight="12" x14ac:dyDescent="0"/>
  <sheetData/>
  <phoneticPr fontId="2" type="noConversion"/>
  <pageMargins left="0.25" right="0.25" top="0.75000000000000011" bottom="0.75000000000000011" header="0.30000000000000004" footer="0.30000000000000004"/>
  <pageSetup scale="9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&amp; Expenses</vt:lpstr>
      <vt:lpstr>Sheet 2</vt:lpstr>
      <vt:lpstr>Car and House Payments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Nielson</dc:creator>
  <cp:lastModifiedBy>Business Ed</cp:lastModifiedBy>
  <cp:lastPrinted>2015-05-20T21:17:56Z</cp:lastPrinted>
  <dcterms:created xsi:type="dcterms:W3CDTF">2004-10-14T04:19:17Z</dcterms:created>
  <dcterms:modified xsi:type="dcterms:W3CDTF">2015-05-21T19:23:18Z</dcterms:modified>
</cp:coreProperties>
</file>